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600" windowHeight="5115" tabRatio="501" activeTab="0"/>
  </bookViews>
  <sheets>
    <sheet name="A" sheetId="1" r:id="rId1"/>
    <sheet name="B" sheetId="2" r:id="rId2"/>
  </sheets>
  <definedNames>
    <definedName name="_xlnm.Print_Area" localSheetId="0">'A'!$A$12:$Z$246</definedName>
    <definedName name="_xlnm.Print_Titles" localSheetId="0">'A'!$1:$11</definedName>
  </definedNames>
  <calcPr fullCalcOnLoad="1"/>
</workbook>
</file>

<file path=xl/sharedStrings.xml><?xml version="1.0" encoding="utf-8"?>
<sst xmlns="http://schemas.openxmlformats.org/spreadsheetml/2006/main" count="374" uniqueCount="298">
  <si>
    <t>Department</t>
  </si>
  <si>
    <t>ARCHITECTURE</t>
  </si>
  <si>
    <t>ARTS &amp; SCIENCES</t>
  </si>
  <si>
    <t xml:space="preserve">    American Studies</t>
  </si>
  <si>
    <t xml:space="preserve">    Gerontology</t>
  </si>
  <si>
    <t xml:space="preserve">    Liberal Studies</t>
  </si>
  <si>
    <t xml:space="preserve">    Women's Studies</t>
  </si>
  <si>
    <t xml:space="preserve">  Biology</t>
  </si>
  <si>
    <t xml:space="preserve">  Chemistry</t>
  </si>
  <si>
    <t xml:space="preserve">  Criminal Justice</t>
  </si>
  <si>
    <t xml:space="preserve">  English</t>
  </si>
  <si>
    <t xml:space="preserve">    Journalism</t>
  </si>
  <si>
    <t xml:space="preserve">    French</t>
  </si>
  <si>
    <t xml:space="preserve">    German</t>
  </si>
  <si>
    <t xml:space="preserve">    Spanish</t>
  </si>
  <si>
    <t xml:space="preserve">  Geography &amp; Earth Science</t>
  </si>
  <si>
    <t xml:space="preserve">    Earth Science</t>
  </si>
  <si>
    <t xml:space="preserve">    Geography</t>
  </si>
  <si>
    <t xml:space="preserve">  History</t>
  </si>
  <si>
    <t xml:space="preserve">    Mathematics</t>
  </si>
  <si>
    <t xml:space="preserve">    Mathematics Education</t>
  </si>
  <si>
    <t xml:space="preserve">    Statistics</t>
  </si>
  <si>
    <t xml:space="preserve">  Philosophy</t>
  </si>
  <si>
    <t xml:space="preserve">    Political Science</t>
  </si>
  <si>
    <t xml:space="preserve">  Psychology</t>
  </si>
  <si>
    <t xml:space="preserve">  Religious Studies</t>
  </si>
  <si>
    <t xml:space="preserve">    Anthropology</t>
  </si>
  <si>
    <t xml:space="preserve">    Sociology</t>
  </si>
  <si>
    <t>BUSINESS ADMINISTRATION</t>
  </si>
  <si>
    <t xml:space="preserve">  Accounting</t>
  </si>
  <si>
    <t xml:space="preserve">  Economics</t>
  </si>
  <si>
    <t xml:space="preserve">    Business Law</t>
  </si>
  <si>
    <t xml:space="preserve">    Finance</t>
  </si>
  <si>
    <t xml:space="preserve">  Management</t>
  </si>
  <si>
    <t xml:space="preserve">    Information Systems</t>
  </si>
  <si>
    <t xml:space="preserve">    Operations Management</t>
  </si>
  <si>
    <t xml:space="preserve">  Marketing</t>
  </si>
  <si>
    <t>EDUCATION</t>
  </si>
  <si>
    <t xml:space="preserve">Education, undesignated         </t>
  </si>
  <si>
    <t xml:space="preserve">Coun., Spec. Ed. &amp; Child Dev.   </t>
  </si>
  <si>
    <t xml:space="preserve">Educational Adm. Res. &amp; Tech.   </t>
  </si>
  <si>
    <t xml:space="preserve">Middle Sec. &amp; K-12 Education    </t>
  </si>
  <si>
    <t xml:space="preserve">Reading &amp; Elementary Education  </t>
  </si>
  <si>
    <t>ENGINEERING</t>
  </si>
  <si>
    <t xml:space="preserve">  Civil Engineering</t>
  </si>
  <si>
    <t xml:space="preserve">  Engineering Technology</t>
  </si>
  <si>
    <t xml:space="preserve">  Sections</t>
  </si>
  <si>
    <t xml:space="preserve">   No. of</t>
  </si>
  <si>
    <t xml:space="preserve"> Students</t>
  </si>
  <si>
    <t xml:space="preserve"> Enrolled</t>
  </si>
  <si>
    <t xml:space="preserve">  Average</t>
  </si>
  <si>
    <t xml:space="preserve">  Section</t>
  </si>
  <si>
    <t xml:space="preserve">    Size</t>
  </si>
  <si>
    <t xml:space="preserve">    SCH</t>
  </si>
  <si>
    <t xml:space="preserve">  Taught</t>
  </si>
  <si>
    <t xml:space="preserve">    No. of</t>
  </si>
  <si>
    <t xml:space="preserve"> Average</t>
  </si>
  <si>
    <t xml:space="preserve"> Section</t>
  </si>
  <si>
    <t xml:space="preserve">   Size</t>
  </si>
  <si>
    <t>Taught</t>
  </si>
  <si>
    <t xml:space="preserve">   SCH</t>
  </si>
  <si>
    <t xml:space="preserve"> Taught</t>
  </si>
  <si>
    <t xml:space="preserve">            </t>
  </si>
  <si>
    <t xml:space="preserve">   </t>
  </si>
  <si>
    <t xml:space="preserve">American Studies                </t>
  </si>
  <si>
    <t xml:space="preserve">Arts &amp; Sciences,general         </t>
  </si>
  <si>
    <t xml:space="preserve">Gerontology                     </t>
  </si>
  <si>
    <t xml:space="preserve">Honors                          </t>
  </si>
  <si>
    <t xml:space="preserve">Liberal Studies                 </t>
  </si>
  <si>
    <t xml:space="preserve">Museum Studies                  </t>
  </si>
  <si>
    <t xml:space="preserve">Womens Studies                  </t>
  </si>
  <si>
    <t xml:space="preserve">African-Amer./African Studies   </t>
  </si>
  <si>
    <t xml:space="preserve">Art                             </t>
  </si>
  <si>
    <t xml:space="preserve">Biology                         </t>
  </si>
  <si>
    <t xml:space="preserve">Chemistry                       </t>
  </si>
  <si>
    <t xml:space="preserve">Communications                  </t>
  </si>
  <si>
    <t xml:space="preserve">Criminal Justice                </t>
  </si>
  <si>
    <t>Dance &amp; Theatre</t>
  </si>
  <si>
    <t xml:space="preserve">Dance                           </t>
  </si>
  <si>
    <t xml:space="preserve">Theatre                         </t>
  </si>
  <si>
    <t>English</t>
  </si>
  <si>
    <t xml:space="preserve">English                         </t>
  </si>
  <si>
    <t xml:space="preserve">Journalism                      </t>
  </si>
  <si>
    <t>Foreign Languages</t>
  </si>
  <si>
    <t xml:space="preserve">Foreign Languages,general       </t>
  </si>
  <si>
    <t xml:space="preserve">Foreign Languages,other         </t>
  </si>
  <si>
    <t xml:space="preserve">French                          </t>
  </si>
  <si>
    <t xml:space="preserve">German                          </t>
  </si>
  <si>
    <t xml:space="preserve">Spanish                         </t>
  </si>
  <si>
    <t>Geography &amp; Earth Science</t>
  </si>
  <si>
    <t xml:space="preserve">Earth Sciences                  </t>
  </si>
  <si>
    <t xml:space="preserve">Geography                       </t>
  </si>
  <si>
    <t xml:space="preserve">History                         </t>
  </si>
  <si>
    <t>Mathematics</t>
  </si>
  <si>
    <t xml:space="preserve">Mathematics                     </t>
  </si>
  <si>
    <t xml:space="preserve">Mathematics Education           </t>
  </si>
  <si>
    <t xml:space="preserve">Statistics                      </t>
  </si>
  <si>
    <t xml:space="preserve">Music                           </t>
  </si>
  <si>
    <t xml:space="preserve">Philosophy                      </t>
  </si>
  <si>
    <t xml:space="preserve">Physics                         </t>
  </si>
  <si>
    <t>Political Science &amp; Public Admin.</t>
  </si>
  <si>
    <t xml:space="preserve">Political Sciences              </t>
  </si>
  <si>
    <t xml:space="preserve">Public Administration           </t>
  </si>
  <si>
    <t xml:space="preserve">Psychology                      </t>
  </si>
  <si>
    <t xml:space="preserve">Religious Studies               </t>
  </si>
  <si>
    <t>Sociology, Ant., &amp; Soc. Work</t>
  </si>
  <si>
    <t xml:space="preserve">Anthropology                    </t>
  </si>
  <si>
    <t xml:space="preserve">Sociology                       </t>
  </si>
  <si>
    <t xml:space="preserve">Social Work                     </t>
  </si>
  <si>
    <t>BUSINESS ADMN.</t>
  </si>
  <si>
    <t xml:space="preserve">MBAD                            </t>
  </si>
  <si>
    <t xml:space="preserve">Accounting                      </t>
  </si>
  <si>
    <t xml:space="preserve">Economics                       </t>
  </si>
  <si>
    <t>Finance &amp; Business law</t>
  </si>
  <si>
    <t xml:space="preserve">Business Law                    </t>
  </si>
  <si>
    <t xml:space="preserve">Finance                         </t>
  </si>
  <si>
    <t xml:space="preserve">Management                      </t>
  </si>
  <si>
    <t>MIS &amp; Operations Mgmt.</t>
  </si>
  <si>
    <t xml:space="preserve">Informations Systems            </t>
  </si>
  <si>
    <t xml:space="preserve">Operations Management           </t>
  </si>
  <si>
    <t xml:space="preserve">Marketing                       </t>
  </si>
  <si>
    <t xml:space="preserve">Engineering general             </t>
  </si>
  <si>
    <t xml:space="preserve">Civil Engineering               </t>
  </si>
  <si>
    <t xml:space="preserve">Computer Science                </t>
  </si>
  <si>
    <t xml:space="preserve">Electrical Engineering          </t>
  </si>
  <si>
    <t>Engineering Technology</t>
  </si>
  <si>
    <t xml:space="preserve">Eng. Technology, general        </t>
  </si>
  <si>
    <t xml:space="preserve">Civil Engineering Technology    </t>
  </si>
  <si>
    <t xml:space="preserve">Electronical Engin. Technology  </t>
  </si>
  <si>
    <t xml:space="preserve">Industrial Eng. Technology      </t>
  </si>
  <si>
    <t xml:space="preserve">Manufacturing Eng. Technology   </t>
  </si>
  <si>
    <t xml:space="preserve">Mechanical Eng. Technology      </t>
  </si>
  <si>
    <t xml:space="preserve">Mech. Engr. &amp; Engr. Science     </t>
  </si>
  <si>
    <t>NURSING</t>
  </si>
  <si>
    <t>Health Prom. &amp; Kinesiology</t>
  </si>
  <si>
    <t xml:space="preserve">Health Education                </t>
  </si>
  <si>
    <t xml:space="preserve">Physical Education              </t>
  </si>
  <si>
    <t xml:space="preserve">Nursing                         </t>
  </si>
  <si>
    <t xml:space="preserve">Health Administration           </t>
  </si>
  <si>
    <t xml:space="preserve">Aerospace Studies               </t>
  </si>
  <si>
    <t xml:space="preserve">Army ROTC                       </t>
  </si>
  <si>
    <t xml:space="preserve">Foreign Study                   </t>
  </si>
  <si>
    <t xml:space="preserve">Inter Institutional Program     </t>
  </si>
  <si>
    <t>#</t>
  </si>
  <si>
    <t>Sect</t>
  </si>
  <si>
    <t>CLASS</t>
  </si>
  <si>
    <t>Students</t>
  </si>
  <si>
    <t>Avg. Sect</t>
  </si>
  <si>
    <t>Size</t>
  </si>
  <si>
    <t>SCH</t>
  </si>
  <si>
    <t>LAB</t>
  </si>
  <si>
    <t>DIRST</t>
  </si>
  <si>
    <t>NONE</t>
  </si>
  <si>
    <t xml:space="preserve">    Geology</t>
  </si>
  <si>
    <t xml:space="preserve">  Communication Studies</t>
  </si>
  <si>
    <t xml:space="preserve">    Communications</t>
  </si>
  <si>
    <t>No. of</t>
  </si>
  <si>
    <t>Enrolled</t>
  </si>
  <si>
    <t xml:space="preserve">No. of </t>
  </si>
  <si>
    <t>Sections</t>
  </si>
  <si>
    <t xml:space="preserve">  Languages &amp; Culture Studies</t>
  </si>
  <si>
    <t>Source:  Computerized data from the Institutional Research Office files.</t>
  </si>
  <si>
    <t xml:space="preserve">  Electrical &amp; Computer Engineering</t>
  </si>
  <si>
    <t xml:space="preserve">    International Studies</t>
  </si>
  <si>
    <t xml:space="preserve">  Social Work</t>
  </si>
  <si>
    <t xml:space="preserve">    Public Policy</t>
  </si>
  <si>
    <t xml:space="preserve">    Arts &amp; Sciences</t>
  </si>
  <si>
    <t xml:space="preserve">    Business Administration</t>
  </si>
  <si>
    <t xml:space="preserve">    Education</t>
  </si>
  <si>
    <t xml:space="preserve">    Engineering</t>
  </si>
  <si>
    <t xml:space="preserve">  Reading &amp; Elementary Education  </t>
  </si>
  <si>
    <t xml:space="preserve">  Aerospace Studies</t>
  </si>
  <si>
    <t xml:space="preserve">  Military Science</t>
  </si>
  <si>
    <t>HEALTH &amp; HUMAN SERVICES</t>
  </si>
  <si>
    <t xml:space="preserve">  Kinesiology</t>
  </si>
  <si>
    <t xml:space="preserve">  Physics &amp; Optical Science</t>
  </si>
  <si>
    <t xml:space="preserve">  Educational Leadership   </t>
  </si>
  <si>
    <t xml:space="preserve">  Political Science</t>
  </si>
  <si>
    <t>SELECTED STATISTICS ON STUDENTS ENROLLED IN RESIDENT CREDIT COURSES</t>
  </si>
  <si>
    <t>BY CLASS, LAB SIZE AND STUDENT CREDIT HOURS TAUGHT</t>
  </si>
  <si>
    <t>FOR EACH COLLEGE AND DEPARTMENT</t>
  </si>
  <si>
    <t xml:space="preserve">    Optical Science &amp; Engineering</t>
  </si>
  <si>
    <t xml:space="preserve">    Physics</t>
  </si>
  <si>
    <t xml:space="preserve">    English</t>
  </si>
  <si>
    <t xml:space="preserve">    History</t>
  </si>
  <si>
    <t xml:space="preserve">    Philosophy</t>
  </si>
  <si>
    <t xml:space="preserve">    Psychology</t>
  </si>
  <si>
    <t xml:space="preserve">    Religious Studies</t>
  </si>
  <si>
    <t xml:space="preserve">    Marketing</t>
  </si>
  <si>
    <t xml:space="preserve">    Architecture</t>
  </si>
  <si>
    <t xml:space="preserve">    Latin American Studies</t>
  </si>
  <si>
    <t xml:space="preserve">    International Business</t>
  </si>
  <si>
    <t xml:space="preserve">  Counseling</t>
  </si>
  <si>
    <t xml:space="preserve">    Civil Engineering</t>
  </si>
  <si>
    <t xml:space="preserve">  Mathematics &amp; Statistics</t>
  </si>
  <si>
    <t xml:space="preserve">    Meteorology</t>
  </si>
  <si>
    <t xml:space="preserve">  School of Nursing </t>
  </si>
  <si>
    <t xml:space="preserve">  Africana Studies</t>
  </si>
  <si>
    <t xml:space="preserve">    Africana Studies</t>
  </si>
  <si>
    <t xml:space="preserve">    Operations Research</t>
  </si>
  <si>
    <t xml:space="preserve">    Organizational Science</t>
  </si>
  <si>
    <t>COMPUTING &amp; INFORMATICS</t>
  </si>
  <si>
    <t xml:space="preserve">      Business Administration</t>
  </si>
  <si>
    <t xml:space="preserve">    Computer Science</t>
  </si>
  <si>
    <t xml:space="preserve"> </t>
  </si>
  <si>
    <t>DIRECTED STUDY</t>
  </si>
  <si>
    <t>GRAND TOTAL</t>
  </si>
  <si>
    <t>UNC CHARLOTTE TOTALS</t>
  </si>
  <si>
    <t xml:space="preserve">     Athletic Training</t>
  </si>
  <si>
    <t xml:space="preserve">     Exercise Science</t>
  </si>
  <si>
    <t xml:space="preserve">     Kinesiology</t>
  </si>
  <si>
    <t xml:space="preserve">     Respiratory Therapy</t>
  </si>
  <si>
    <t xml:space="preserve">       Health Services Research</t>
  </si>
  <si>
    <t xml:space="preserve">     Health Administration</t>
  </si>
  <si>
    <t xml:space="preserve">     Health Behavior &amp; Administration</t>
  </si>
  <si>
    <t xml:space="preserve">     Liberal Studies</t>
  </si>
  <si>
    <t xml:space="preserve">      Adult Health Nursing</t>
  </si>
  <si>
    <t xml:space="preserve">      Family &amp; Community Nursing</t>
  </si>
  <si>
    <t xml:space="preserve">      Nursing - Pathways</t>
  </si>
  <si>
    <t xml:space="preserve">      Nursing</t>
  </si>
  <si>
    <t xml:space="preserve">     Social Work</t>
  </si>
  <si>
    <t xml:space="preserve">  Anthropology</t>
  </si>
  <si>
    <t xml:space="preserve">    Film Studies</t>
  </si>
  <si>
    <t xml:space="preserve">    Master of Liberal Studies</t>
  </si>
  <si>
    <t xml:space="preserve">    Biology</t>
  </si>
  <si>
    <t xml:space="preserve">    Chemistry</t>
  </si>
  <si>
    <t xml:space="preserve">    Nanoscale Science</t>
  </si>
  <si>
    <t xml:space="preserve">    Criminal Justice</t>
  </si>
  <si>
    <t xml:space="preserve">    Language &amp; Cultural Studies</t>
  </si>
  <si>
    <t xml:space="preserve">  Finance</t>
  </si>
  <si>
    <t xml:space="preserve">    Master of Public Administration</t>
  </si>
  <si>
    <t xml:space="preserve">    University Honors Program</t>
  </si>
  <si>
    <t xml:space="preserve">  University Honors Program</t>
  </si>
  <si>
    <t xml:space="preserve">      Business - PhD</t>
  </si>
  <si>
    <t xml:space="preserve">    MBA - Business Administration</t>
  </si>
  <si>
    <t xml:space="preserve">      MBA - Business Administration</t>
  </si>
  <si>
    <t xml:space="preserve">      MBA - Sports Marketing</t>
  </si>
  <si>
    <t xml:space="preserve">  Middle Sec &amp; K-12 Education    </t>
  </si>
  <si>
    <t xml:space="preserve">  Special Educ &amp; Child Development</t>
  </si>
  <si>
    <t xml:space="preserve">    Infrastructure &amp; Envir Systems</t>
  </si>
  <si>
    <t xml:space="preserve">    Engineering Technology</t>
  </si>
  <si>
    <t xml:space="preserve">    Civil Engineering Technology</t>
  </si>
  <si>
    <t xml:space="preserve">    Electrical Egr Technology</t>
  </si>
  <si>
    <t xml:space="preserve">    Fire Safety Egr Technology</t>
  </si>
  <si>
    <t xml:space="preserve">    Mechanical Egr Technology</t>
  </si>
  <si>
    <t xml:space="preserve">  Mechanical Egr &amp; Egr Science</t>
  </si>
  <si>
    <t xml:space="preserve">    Engineering Management</t>
  </si>
  <si>
    <t xml:space="preserve">      Liberal Studies</t>
  </si>
  <si>
    <t xml:space="preserve">  Computer Science</t>
  </si>
  <si>
    <t xml:space="preserve">    Bioinformatics</t>
  </si>
  <si>
    <t xml:space="preserve">  Information Technology</t>
  </si>
  <si>
    <t xml:space="preserve">  Software &amp; Information Systems</t>
  </si>
  <si>
    <t xml:space="preserve">  Business Info Systems &amp; Oper Mgt</t>
  </si>
  <si>
    <t xml:space="preserve">  Public Health Sciences</t>
  </si>
  <si>
    <t>ARTS &amp; ARCHITECTURE</t>
  </si>
  <si>
    <t xml:space="preserve">    Art</t>
  </si>
  <si>
    <t xml:space="preserve">      Academic &amp; Departmental Art</t>
  </si>
  <si>
    <t xml:space="preserve">   Dance</t>
  </si>
  <si>
    <t xml:space="preserve">      Dance</t>
  </si>
  <si>
    <t xml:space="preserve">   Music</t>
  </si>
  <si>
    <t xml:space="preserve">      Music</t>
  </si>
  <si>
    <t xml:space="preserve">      Music Education</t>
  </si>
  <si>
    <t xml:space="preserve">      Music Performance</t>
  </si>
  <si>
    <t xml:space="preserve">   Theatre</t>
  </si>
  <si>
    <t xml:space="preserve">      Dance and Theater</t>
  </si>
  <si>
    <t xml:space="preserve">      Theater</t>
  </si>
  <si>
    <t xml:space="preserve">  Sociology</t>
  </si>
  <si>
    <t xml:space="preserve">      Architecture</t>
  </si>
  <si>
    <t xml:space="preserve">    Urban Studies</t>
  </si>
  <si>
    <t>UNIVERSITY COLLEGE</t>
  </si>
  <si>
    <t xml:space="preserve">    Construction Management</t>
  </si>
  <si>
    <t xml:space="preserve">      Nursing - Anesthesia</t>
  </si>
  <si>
    <t xml:space="preserve">      Nursing - Nurse Practitioner</t>
  </si>
  <si>
    <t>LIBERAL ARTS &amp; SCIENCES</t>
  </si>
  <si>
    <t xml:space="preserve">  Women's Studies</t>
  </si>
  <si>
    <t xml:space="preserve">    Systems Engineering</t>
  </si>
  <si>
    <t xml:space="preserve">      Urban Design</t>
  </si>
  <si>
    <t xml:space="preserve">    Humanities, tech &amp; science</t>
  </si>
  <si>
    <t xml:space="preserve">    Gerontology - liberal studies</t>
  </si>
  <si>
    <t>Global, Inter &amp; Area Studies</t>
  </si>
  <si>
    <t>International Programs</t>
  </si>
  <si>
    <t xml:space="preserve">     University College</t>
  </si>
  <si>
    <t xml:space="preserve">    Fire Protection &amp; Admin</t>
  </si>
  <si>
    <t>GRADUATE SCHOOL</t>
  </si>
  <si>
    <t xml:space="preserve">   Health Informatics</t>
  </si>
  <si>
    <t xml:space="preserve">      Honors Program</t>
  </si>
  <si>
    <t xml:space="preserve">      Entrepreneurship</t>
  </si>
  <si>
    <t xml:space="preserve">      Real Estate</t>
  </si>
  <si>
    <t xml:space="preserve">     University Honors Program</t>
  </si>
  <si>
    <t xml:space="preserve">   Graduate School</t>
  </si>
  <si>
    <t xml:space="preserve">      Nursing Practice</t>
  </si>
  <si>
    <t xml:space="preserve">    Urban Youth Communities</t>
  </si>
  <si>
    <t xml:space="preserve">    University Writing Program</t>
  </si>
  <si>
    <t xml:space="preserve">      Data Science &amp; Analytics</t>
  </si>
  <si>
    <t>TABLE III-8       SPRING 2016</t>
  </si>
  <si>
    <r>
      <t xml:space="preserve">  </t>
    </r>
    <r>
      <rPr>
        <sz val="10"/>
        <rFont val="Arial"/>
        <family val="2"/>
      </rPr>
      <t>Bioinformatics</t>
    </r>
  </si>
  <si>
    <t xml:space="preserve">     Information Technology</t>
  </si>
  <si>
    <t xml:space="preserve">     Bioinformatics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</si>
</sst>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57" applyNumberFormat="1" applyFont="1" applyAlignment="1">
      <alignment/>
    </xf>
    <xf numFmtId="1" fontId="0" fillId="0" borderId="0" xfId="57" applyNumberFormat="1" applyFont="1" applyAlignment="1">
      <alignment/>
    </xf>
    <xf numFmtId="3" fontId="0" fillId="33" borderId="0" xfId="57" applyNumberFormat="1" applyFont="1" applyFill="1" applyAlignment="1">
      <alignment/>
    </xf>
    <xf numFmtId="0" fontId="2" fillId="0" borderId="0" xfId="57" applyFont="1" applyAlignment="1">
      <alignment/>
    </xf>
    <xf numFmtId="0" fontId="1" fillId="0" borderId="0" xfId="57" applyFont="1" applyAlignment="1">
      <alignment/>
    </xf>
    <xf numFmtId="3" fontId="1" fillId="0" borderId="0" xfId="57" applyNumberFormat="1" applyFont="1" applyAlignment="1">
      <alignment/>
    </xf>
    <xf numFmtId="3" fontId="2" fillId="0" borderId="0" xfId="57" applyNumberFormat="1" applyFont="1" applyAlignment="1">
      <alignment/>
    </xf>
    <xf numFmtId="3" fontId="3" fillId="0" borderId="0" xfId="57" applyNumberFormat="1" applyFont="1" applyAlignment="1">
      <alignment/>
    </xf>
    <xf numFmtId="0" fontId="1" fillId="33" borderId="0" xfId="57" applyFont="1" applyFill="1" applyAlignment="1">
      <alignment/>
    </xf>
    <xf numFmtId="3" fontId="1" fillId="33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57" applyNumberFormat="1" applyFont="1" applyFill="1" applyAlignment="1">
      <alignment horizontal="right"/>
    </xf>
    <xf numFmtId="3" fontId="1" fillId="0" borderId="0" xfId="57" applyNumberFormat="1" applyFont="1" applyFill="1" applyAlignment="1">
      <alignment/>
    </xf>
    <xf numFmtId="0" fontId="1" fillId="0" borderId="0" xfId="57" applyFont="1" applyFill="1" applyAlignment="1">
      <alignment/>
    </xf>
    <xf numFmtId="3" fontId="0" fillId="0" borderId="0" xfId="57" applyNumberFormat="1" applyFont="1" applyFill="1" applyAlignment="1">
      <alignment horizontal="right"/>
    </xf>
    <xf numFmtId="3" fontId="0" fillId="0" borderId="0" xfId="57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57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57" applyNumberFormat="1" applyFont="1" applyFill="1" applyAlignment="1">
      <alignment/>
    </xf>
    <xf numFmtId="3" fontId="1" fillId="0" borderId="0" xfId="57" applyNumberFormat="1" applyFont="1" applyFill="1" applyAlignment="1">
      <alignment/>
    </xf>
    <xf numFmtId="3" fontId="1" fillId="0" borderId="0" xfId="57" applyNumberFormat="1" applyFont="1" applyFill="1" applyAlignment="1">
      <alignment horizontal="right"/>
    </xf>
    <xf numFmtId="0" fontId="0" fillId="0" borderId="0" xfId="57" applyFont="1" applyFill="1" applyAlignment="1">
      <alignment/>
    </xf>
    <xf numFmtId="3" fontId="0" fillId="0" borderId="0" xfId="57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57" applyFont="1" applyFill="1" applyAlignment="1">
      <alignment horizontal="center"/>
    </xf>
    <xf numFmtId="0" fontId="1" fillId="0" borderId="0" xfId="57" applyFont="1" applyFill="1" applyAlignment="1">
      <alignment horizontal="center"/>
    </xf>
    <xf numFmtId="0" fontId="1" fillId="0" borderId="8" xfId="57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298"/>
  <sheetViews>
    <sheetView tabSelected="1" showOutlineSymbols="0" zoomScalePageLayoutView="0" workbookViewId="0" topLeftCell="A1">
      <selection activeCell="A1" sqref="A1:Y1"/>
    </sheetView>
  </sheetViews>
  <sheetFormatPr defaultColWidth="9.140625" defaultRowHeight="12.75"/>
  <cols>
    <col min="1" max="1" width="33.00390625" style="11" customWidth="1"/>
    <col min="2" max="2" width="1.1484375" style="11" customWidth="1"/>
    <col min="3" max="3" width="9.421875" style="19" customWidth="1"/>
    <col min="4" max="4" width="1.7109375" style="19" customWidth="1"/>
    <col min="5" max="5" width="10.421875" style="19" customWidth="1"/>
    <col min="6" max="6" width="1.8515625" style="19" customWidth="1"/>
    <col min="7" max="7" width="9.421875" style="19" customWidth="1"/>
    <col min="8" max="8" width="2.421875" style="19" customWidth="1"/>
    <col min="9" max="9" width="8.7109375" style="19" customWidth="1"/>
    <col min="10" max="10" width="3.7109375" style="11" customWidth="1"/>
    <col min="11" max="11" width="10.00390625" style="19" customWidth="1"/>
    <col min="12" max="12" width="2.00390625" style="19" customWidth="1"/>
    <col min="13" max="13" width="9.421875" style="19" customWidth="1"/>
    <col min="14" max="14" width="2.28125" style="19" customWidth="1"/>
    <col min="15" max="15" width="9.28125" style="19" customWidth="1"/>
    <col min="16" max="16" width="2.00390625" style="19" customWidth="1"/>
    <col min="17" max="17" width="7.140625" style="19" customWidth="1"/>
    <col min="18" max="18" width="3.8515625" style="11" customWidth="1"/>
    <col min="19" max="19" width="9.8515625" style="19" customWidth="1"/>
    <col min="20" max="20" width="1.8515625" style="19" customWidth="1"/>
    <col min="21" max="21" width="8.28125" style="19" customWidth="1"/>
    <col min="22" max="22" width="4.140625" style="11" customWidth="1"/>
    <col min="23" max="23" width="9.7109375" style="19" customWidth="1"/>
    <col min="24" max="24" width="2.28125" style="19" customWidth="1"/>
    <col min="25" max="25" width="9.7109375" style="19" customWidth="1"/>
    <col min="26" max="26" width="2.140625" style="11" customWidth="1"/>
    <col min="27" max="119" width="9.140625" style="11" customWidth="1"/>
    <col min="120" max="120" width="145.57421875" style="11" customWidth="1"/>
    <col min="121" max="125" width="9.140625" style="11" customWidth="1"/>
    <col min="126" max="126" width="48.8515625" style="11" customWidth="1"/>
    <col min="127" max="128" width="9.140625" style="11" customWidth="1"/>
    <col min="129" max="129" width="145.57421875" style="11" customWidth="1"/>
    <col min="130" max="134" width="9.140625" style="11" customWidth="1"/>
    <col min="135" max="135" width="48.8515625" style="11" customWidth="1"/>
    <col min="136" max="137" width="9.140625" style="11" customWidth="1"/>
    <col min="138" max="138" width="145.57421875" style="11" customWidth="1"/>
    <col min="139" max="140" width="9.140625" style="11" customWidth="1"/>
    <col min="141" max="141" width="19.00390625" style="11" customWidth="1"/>
    <col min="142" max="145" width="9.140625" style="11" customWidth="1"/>
    <col min="146" max="146" width="145.57421875" style="11" customWidth="1"/>
    <col min="147" max="151" width="9.140625" style="11" customWidth="1"/>
    <col min="152" max="152" width="50.7109375" style="11" customWidth="1"/>
    <col min="153" max="154" width="9.140625" style="11" customWidth="1"/>
    <col min="155" max="155" width="145.57421875" style="11" customWidth="1"/>
    <col min="156" max="160" width="9.140625" style="11" customWidth="1"/>
    <col min="161" max="161" width="50.7109375" style="11" customWidth="1"/>
    <col min="162" max="163" width="9.140625" style="11" customWidth="1"/>
    <col min="164" max="164" width="145.57421875" style="11" customWidth="1"/>
    <col min="165" max="169" width="9.140625" style="11" customWidth="1"/>
    <col min="170" max="170" width="50.7109375" style="11" customWidth="1"/>
    <col min="171" max="171" width="9.421875" style="11" customWidth="1"/>
    <col min="172" max="172" width="9.140625" style="11" customWidth="1"/>
    <col min="173" max="173" width="145.57421875" style="11" customWidth="1"/>
    <col min="174" max="178" width="9.140625" style="11" customWidth="1"/>
    <col min="179" max="179" width="53.28125" style="11" customWidth="1"/>
    <col min="180" max="180" width="9.140625" style="11" customWidth="1"/>
    <col min="181" max="181" width="19.8515625" style="11" customWidth="1"/>
    <col min="182" max="182" width="145.57421875" style="11" customWidth="1"/>
    <col min="183" max="183" width="2.28125" style="11" customWidth="1"/>
    <col min="184" max="187" width="9.140625" style="11" customWidth="1"/>
    <col min="188" max="188" width="53.28125" style="11" customWidth="1"/>
    <col min="189" max="190" width="9.140625" style="11" customWidth="1"/>
    <col min="191" max="191" width="145.57421875" style="11" customWidth="1"/>
    <col min="192" max="192" width="9.140625" style="11" customWidth="1"/>
    <col min="193" max="193" width="5.8515625" style="11" customWidth="1"/>
    <col min="194" max="196" width="9.140625" style="11" customWidth="1"/>
    <col min="197" max="197" width="53.28125" style="11" customWidth="1"/>
    <col min="198" max="199" width="9.140625" style="11" customWidth="1"/>
    <col min="200" max="200" width="145.57421875" style="11" customWidth="1"/>
    <col min="201" max="205" width="9.140625" style="11" customWidth="1"/>
    <col min="206" max="206" width="55.140625" style="11" customWidth="1"/>
    <col min="207" max="208" width="9.140625" style="11" customWidth="1"/>
    <col min="209" max="209" width="145.57421875" style="11" customWidth="1"/>
    <col min="210" max="214" width="9.140625" style="11" customWidth="1"/>
    <col min="215" max="215" width="55.140625" style="11" customWidth="1"/>
    <col min="216" max="217" width="9.140625" style="11" customWidth="1"/>
    <col min="218" max="218" width="145.57421875" style="11" customWidth="1"/>
    <col min="219" max="223" width="9.140625" style="11" customWidth="1"/>
    <col min="224" max="224" width="55.140625" style="11" customWidth="1"/>
    <col min="225" max="226" width="9.140625" style="11" customWidth="1"/>
    <col min="227" max="227" width="145.57421875" style="11" customWidth="1"/>
    <col min="228" max="232" width="9.140625" style="11" customWidth="1"/>
    <col min="233" max="233" width="57.7109375" style="11" customWidth="1"/>
    <col min="234" max="235" width="9.140625" style="11" customWidth="1"/>
    <col min="236" max="236" width="145.57421875" style="11" customWidth="1"/>
    <col min="237" max="241" width="9.140625" style="11" customWidth="1"/>
    <col min="242" max="242" width="57.7109375" style="11" customWidth="1"/>
    <col min="243" max="244" width="9.140625" style="11" customWidth="1"/>
    <col min="245" max="245" width="145.57421875" style="11" customWidth="1"/>
    <col min="246" max="250" width="9.140625" style="11" customWidth="1"/>
    <col min="251" max="251" width="57.7109375" style="11" customWidth="1"/>
    <col min="252" max="16384" width="9.140625" style="11" customWidth="1"/>
  </cols>
  <sheetData>
    <row r="1" spans="1:25" ht="12.75">
      <c r="A1" s="31" t="s">
        <v>178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2.75">
      <c r="A2" s="31" t="s">
        <v>180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12.75">
      <c r="A3" s="31" t="s">
        <v>179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12.75">
      <c r="A4" s="32" t="s">
        <v>294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ht="21" customHeight="1"/>
    <row r="6" spans="3:25" ht="12.75">
      <c r="C6" s="33" t="s">
        <v>145</v>
      </c>
      <c r="D6" s="33"/>
      <c r="E6" s="33"/>
      <c r="F6" s="33"/>
      <c r="G6" s="33"/>
      <c r="H6" s="33"/>
      <c r="I6" s="33"/>
      <c r="K6" s="33" t="s">
        <v>150</v>
      </c>
      <c r="L6" s="33"/>
      <c r="M6" s="33"/>
      <c r="N6" s="33"/>
      <c r="O6" s="33"/>
      <c r="P6" s="33"/>
      <c r="Q6" s="33"/>
      <c r="S6" s="33" t="s">
        <v>205</v>
      </c>
      <c r="T6" s="33"/>
      <c r="U6" s="33"/>
      <c r="W6" s="33" t="s">
        <v>206</v>
      </c>
      <c r="X6" s="33"/>
      <c r="Y6" s="33"/>
    </row>
    <row r="7" spans="1:23" ht="6.75" customHeight="1">
      <c r="A7" s="11" t="s">
        <v>204</v>
      </c>
      <c r="B7" s="11" t="s">
        <v>204</v>
      </c>
      <c r="C7" s="21" t="s">
        <v>204</v>
      </c>
      <c r="K7" s="21" t="s">
        <v>204</v>
      </c>
      <c r="S7" s="21" t="s">
        <v>204</v>
      </c>
      <c r="W7" s="21" t="s">
        <v>204</v>
      </c>
    </row>
    <row r="8" spans="3:25" ht="12.75">
      <c r="C8" s="21"/>
      <c r="D8" s="21"/>
      <c r="E8" s="21" t="s">
        <v>47</v>
      </c>
      <c r="F8" s="21"/>
      <c r="G8" s="21" t="s">
        <v>50</v>
      </c>
      <c r="H8" s="21"/>
      <c r="I8" s="21"/>
      <c r="K8" s="21"/>
      <c r="L8" s="21"/>
      <c r="M8" s="21" t="s">
        <v>47</v>
      </c>
      <c r="N8" s="21"/>
      <c r="O8" s="21" t="s">
        <v>56</v>
      </c>
      <c r="P8" s="21"/>
      <c r="Q8" s="21"/>
      <c r="S8" s="21" t="s">
        <v>156</v>
      </c>
      <c r="T8" s="21"/>
      <c r="U8" s="21"/>
      <c r="V8" s="16"/>
      <c r="W8" s="21" t="s">
        <v>156</v>
      </c>
      <c r="X8" s="21"/>
      <c r="Y8" s="21"/>
    </row>
    <row r="9" spans="3:25" ht="12.75">
      <c r="C9" s="21" t="s">
        <v>158</v>
      </c>
      <c r="D9" s="21"/>
      <c r="E9" s="21" t="s">
        <v>48</v>
      </c>
      <c r="F9" s="21"/>
      <c r="G9" s="21" t="s">
        <v>51</v>
      </c>
      <c r="H9" s="21"/>
      <c r="I9" s="21" t="s">
        <v>149</v>
      </c>
      <c r="K9" s="21" t="s">
        <v>55</v>
      </c>
      <c r="L9" s="21"/>
      <c r="M9" s="21" t="s">
        <v>48</v>
      </c>
      <c r="N9" s="21"/>
      <c r="O9" s="21" t="s">
        <v>57</v>
      </c>
      <c r="P9" s="21"/>
      <c r="Q9" s="21" t="s">
        <v>149</v>
      </c>
      <c r="S9" s="21" t="s">
        <v>146</v>
      </c>
      <c r="T9" s="21"/>
      <c r="U9" s="21" t="s">
        <v>60</v>
      </c>
      <c r="V9" s="16"/>
      <c r="W9" s="21" t="s">
        <v>146</v>
      </c>
      <c r="X9" s="21"/>
      <c r="Y9" s="21" t="s">
        <v>53</v>
      </c>
    </row>
    <row r="10" spans="1:25" ht="12.75">
      <c r="A10" s="16" t="s">
        <v>0</v>
      </c>
      <c r="C10" s="21" t="s">
        <v>159</v>
      </c>
      <c r="D10" s="21"/>
      <c r="E10" s="21" t="s">
        <v>49</v>
      </c>
      <c r="F10" s="21"/>
      <c r="G10" s="21" t="s">
        <v>52</v>
      </c>
      <c r="H10" s="21"/>
      <c r="I10" s="21" t="s">
        <v>54</v>
      </c>
      <c r="K10" s="21" t="s">
        <v>46</v>
      </c>
      <c r="L10" s="21"/>
      <c r="M10" s="21" t="s">
        <v>49</v>
      </c>
      <c r="N10" s="21"/>
      <c r="O10" s="21" t="s">
        <v>58</v>
      </c>
      <c r="P10" s="21"/>
      <c r="Q10" s="21" t="s">
        <v>59</v>
      </c>
      <c r="S10" s="21" t="s">
        <v>157</v>
      </c>
      <c r="T10" s="21"/>
      <c r="U10" s="21" t="s">
        <v>61</v>
      </c>
      <c r="V10" s="16"/>
      <c r="W10" s="21" t="s">
        <v>157</v>
      </c>
      <c r="X10" s="21"/>
      <c r="Y10" s="21" t="s">
        <v>54</v>
      </c>
    </row>
    <row r="11" spans="15:25" ht="12.75">
      <c r="O11" s="17"/>
      <c r="S11" s="21"/>
      <c r="T11" s="21"/>
      <c r="U11" s="21"/>
      <c r="V11" s="16"/>
      <c r="W11" s="21"/>
      <c r="X11" s="21"/>
      <c r="Y11" s="21"/>
    </row>
    <row r="12" spans="1:254" ht="12.75">
      <c r="A12" s="16" t="s">
        <v>254</v>
      </c>
      <c r="B12" s="16"/>
      <c r="C12" s="14">
        <f>+C14+C19+C22+C25+C30</f>
        <v>251</v>
      </c>
      <c r="D12" s="14"/>
      <c r="E12" s="14">
        <f>+E14+E19+E22+E25+E30</f>
        <v>4964</v>
      </c>
      <c r="F12" s="14"/>
      <c r="G12" s="14">
        <f>E12/C12</f>
        <v>19.776892430278885</v>
      </c>
      <c r="H12" s="14"/>
      <c r="I12" s="14">
        <f>+I14+I19+I22+I25+I30</f>
        <v>12641</v>
      </c>
      <c r="J12" s="15"/>
      <c r="K12" s="14">
        <f>+K14+K19+K22+K25+K30</f>
        <v>29</v>
      </c>
      <c r="L12" s="14"/>
      <c r="M12" s="14">
        <f>+M14+M19+M22+M25+M30</f>
        <v>431</v>
      </c>
      <c r="N12" s="14"/>
      <c r="O12" s="14">
        <f>M12/K12</f>
        <v>14.862068965517242</v>
      </c>
      <c r="P12" s="14"/>
      <c r="Q12" s="14">
        <f>+Q14+Q19+Q22+Q25+Q30</f>
        <v>1340</v>
      </c>
      <c r="R12" s="15"/>
      <c r="S12" s="14">
        <f>+S14+S19+S22+S25+S30</f>
        <v>384</v>
      </c>
      <c r="T12" s="14"/>
      <c r="U12" s="14">
        <f>+U14+U19+U22+U25+U30</f>
        <v>1018</v>
      </c>
      <c r="V12" s="15"/>
      <c r="W12" s="14">
        <f>+W14+W19+W22+W25+W30</f>
        <v>5779</v>
      </c>
      <c r="X12" s="14"/>
      <c r="Y12" s="14">
        <f>+U12+Q12+I12</f>
        <v>14999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ht="9" customHeight="1">
      <c r="A13" s="16"/>
      <c r="B13" s="16"/>
      <c r="C13" s="14"/>
      <c r="D13" s="14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5"/>
      <c r="S13" s="14"/>
      <c r="T13" s="14"/>
      <c r="U13" s="14"/>
      <c r="V13" s="15"/>
      <c r="W13" s="14"/>
      <c r="X13" s="14"/>
      <c r="Y13" s="14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64" s="13" customFormat="1" ht="12.75">
      <c r="A14" s="13" t="s">
        <v>189</v>
      </c>
      <c r="C14" s="14">
        <f>SUM(C15:C18)</f>
        <v>40</v>
      </c>
      <c r="D14" s="14"/>
      <c r="E14" s="14">
        <f>SUM(E15:E18)</f>
        <v>754</v>
      </c>
      <c r="F14" s="14"/>
      <c r="G14" s="14">
        <f>E14/C14</f>
        <v>18.85</v>
      </c>
      <c r="H14" s="14"/>
      <c r="I14" s="14">
        <f>SUM(I15:I18)</f>
        <v>2193</v>
      </c>
      <c r="J14" s="15"/>
      <c r="K14" s="14">
        <f>SUM(K15:K18)</f>
        <v>19</v>
      </c>
      <c r="L14" s="14"/>
      <c r="M14" s="14">
        <f>SUM(M15:M18)</f>
        <v>247</v>
      </c>
      <c r="N14" s="14"/>
      <c r="O14" s="14">
        <f>M14/K14</f>
        <v>13</v>
      </c>
      <c r="P14" s="14"/>
      <c r="Q14" s="14">
        <f>SUM(Q15:Q18)</f>
        <v>1294</v>
      </c>
      <c r="R14" s="15"/>
      <c r="S14" s="14">
        <f>SUM(S15:S18)</f>
        <v>85</v>
      </c>
      <c r="T14" s="14"/>
      <c r="U14" s="14">
        <f>SUM(U15:U18)</f>
        <v>399</v>
      </c>
      <c r="V14" s="15"/>
      <c r="W14" s="14">
        <f>SUM(W15:W18)</f>
        <v>1086</v>
      </c>
      <c r="X14" s="14"/>
      <c r="Y14" s="14">
        <f>SUM(Y15:Y18)</f>
        <v>3886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2" t="s">
        <v>267</v>
      </c>
      <c r="C15" s="17">
        <v>36</v>
      </c>
      <c r="D15" s="17"/>
      <c r="E15" s="17">
        <v>608</v>
      </c>
      <c r="F15" s="17"/>
      <c r="G15" s="17">
        <f>+E15/C15</f>
        <v>16.88888888888889</v>
      </c>
      <c r="H15" s="17"/>
      <c r="I15" s="17">
        <v>1766</v>
      </c>
      <c r="J15" s="18"/>
      <c r="K15" s="17">
        <v>18</v>
      </c>
      <c r="L15" s="17"/>
      <c r="M15" s="17">
        <v>233</v>
      </c>
      <c r="N15" s="17"/>
      <c r="O15" s="17">
        <f>+M15/K15</f>
        <v>12.944444444444445</v>
      </c>
      <c r="P15" s="17"/>
      <c r="Q15" s="17">
        <v>1210</v>
      </c>
      <c r="R15" s="18"/>
      <c r="S15" s="17">
        <v>82</v>
      </c>
      <c r="T15" s="17"/>
      <c r="U15" s="17">
        <v>390</v>
      </c>
      <c r="V15" s="18"/>
      <c r="W15" s="17">
        <f>+S15+M15+E15</f>
        <v>923</v>
      </c>
      <c r="X15" s="17"/>
      <c r="Y15" s="17">
        <f>+U15+Q15+I15</f>
        <v>3366</v>
      </c>
      <c r="Z15" s="12"/>
      <c r="AA15" s="12"/>
      <c r="AB15" s="12"/>
      <c r="AC15" s="12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26" t="s">
        <v>285</v>
      </c>
      <c r="C16" s="17">
        <v>2</v>
      </c>
      <c r="D16" s="17"/>
      <c r="E16" s="17">
        <v>16</v>
      </c>
      <c r="F16" s="17"/>
      <c r="G16" s="17">
        <f>+E16/C16</f>
        <v>8</v>
      </c>
      <c r="H16" s="17"/>
      <c r="I16" s="17">
        <v>37</v>
      </c>
      <c r="J16" s="18"/>
      <c r="K16" s="17">
        <v>0</v>
      </c>
      <c r="L16" s="17"/>
      <c r="M16" s="17">
        <v>0</v>
      </c>
      <c r="N16" s="17"/>
      <c r="O16" s="17">
        <v>0</v>
      </c>
      <c r="P16" s="17"/>
      <c r="Q16" s="17">
        <v>0</v>
      </c>
      <c r="R16" s="18"/>
      <c r="S16" s="17">
        <v>3</v>
      </c>
      <c r="T16" s="17"/>
      <c r="U16" s="17">
        <v>9</v>
      </c>
      <c r="V16" s="18"/>
      <c r="W16" s="17">
        <f>+S16+M16+E16</f>
        <v>19</v>
      </c>
      <c r="X16" s="17"/>
      <c r="Y16" s="17">
        <f>+U16+Q16+I16</f>
        <v>46</v>
      </c>
      <c r="Z16" s="12"/>
      <c r="AA16" s="12"/>
      <c r="AB16" s="12"/>
      <c r="AC16" s="12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2" t="s">
        <v>247</v>
      </c>
      <c r="C17" s="17">
        <v>1</v>
      </c>
      <c r="D17" s="17"/>
      <c r="E17" s="17">
        <v>110</v>
      </c>
      <c r="F17" s="17"/>
      <c r="G17" s="17">
        <f>+E17/C17</f>
        <v>110</v>
      </c>
      <c r="H17" s="17"/>
      <c r="I17" s="17">
        <v>330</v>
      </c>
      <c r="J17" s="18"/>
      <c r="K17" s="17">
        <v>0</v>
      </c>
      <c r="L17" s="17"/>
      <c r="M17" s="17">
        <v>0</v>
      </c>
      <c r="N17" s="17"/>
      <c r="O17" s="17">
        <v>0</v>
      </c>
      <c r="P17" s="17"/>
      <c r="Q17" s="17">
        <v>0</v>
      </c>
      <c r="R17" s="18"/>
      <c r="S17" s="17">
        <v>0</v>
      </c>
      <c r="T17" s="17"/>
      <c r="U17" s="17">
        <v>0</v>
      </c>
      <c r="V17" s="18"/>
      <c r="W17" s="17">
        <f>+S17+M17+E17</f>
        <v>110</v>
      </c>
      <c r="X17" s="17"/>
      <c r="Y17" s="17">
        <f>+U17+Q17+I17</f>
        <v>330</v>
      </c>
      <c r="Z17" s="12"/>
      <c r="AA17" s="12"/>
      <c r="AB17" s="12"/>
      <c r="AC17" s="12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1" t="s">
        <v>276</v>
      </c>
      <c r="C18" s="17">
        <v>1</v>
      </c>
      <c r="D18" s="17"/>
      <c r="E18" s="17">
        <v>20</v>
      </c>
      <c r="F18" s="17"/>
      <c r="G18" s="17">
        <f>+E18/C18</f>
        <v>20</v>
      </c>
      <c r="H18" s="17"/>
      <c r="I18" s="17">
        <v>60</v>
      </c>
      <c r="J18" s="18"/>
      <c r="K18" s="17">
        <v>1</v>
      </c>
      <c r="L18" s="17"/>
      <c r="M18" s="17">
        <v>14</v>
      </c>
      <c r="N18" s="17"/>
      <c r="O18" s="17">
        <f>+M18/K18</f>
        <v>14</v>
      </c>
      <c r="P18" s="17"/>
      <c r="Q18" s="17">
        <v>84</v>
      </c>
      <c r="R18" s="18"/>
      <c r="S18" s="17">
        <v>0</v>
      </c>
      <c r="T18" s="17"/>
      <c r="U18" s="17">
        <v>0</v>
      </c>
      <c r="V18" s="18"/>
      <c r="W18" s="17">
        <f>E18+M18+S18+AD18</f>
        <v>34</v>
      </c>
      <c r="X18" s="17"/>
      <c r="Y18" s="17">
        <f>I18+Q18+U18+AE18</f>
        <v>144</v>
      </c>
      <c r="Z18" s="12"/>
      <c r="AA18" s="12"/>
      <c r="AB18" s="12"/>
      <c r="AC18" s="12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s="13" customFormat="1" ht="12.75">
      <c r="A19" s="13" t="s">
        <v>255</v>
      </c>
      <c r="C19" s="14">
        <f>SUM(C20:C21)</f>
        <v>74</v>
      </c>
      <c r="D19" s="14"/>
      <c r="E19" s="14">
        <f>SUM(E20:E21)</f>
        <v>1415</v>
      </c>
      <c r="F19" s="14"/>
      <c r="G19" s="14">
        <f>E19/C19</f>
        <v>19.12162162162162</v>
      </c>
      <c r="H19" s="14"/>
      <c r="I19" s="14">
        <f>SUM(I20:I21)</f>
        <v>4109</v>
      </c>
      <c r="J19" s="15"/>
      <c r="K19" s="14">
        <f>SUM(K20:K21)</f>
        <v>1</v>
      </c>
      <c r="L19" s="14"/>
      <c r="M19" s="14">
        <f>SUM(M20:M21)</f>
        <v>9</v>
      </c>
      <c r="N19" s="14"/>
      <c r="O19" s="14">
        <v>0</v>
      </c>
      <c r="P19" s="14"/>
      <c r="Q19" s="14">
        <f>SUM(Q20:Q21)</f>
        <v>27</v>
      </c>
      <c r="R19" s="15"/>
      <c r="S19" s="14">
        <f>SUM(S20:S21)</f>
        <v>77</v>
      </c>
      <c r="T19" s="14"/>
      <c r="U19" s="14">
        <f>SUM(U20:U21)</f>
        <v>234</v>
      </c>
      <c r="V19" s="15"/>
      <c r="W19" s="14">
        <f>SUM(W20:W21)</f>
        <v>1501</v>
      </c>
      <c r="X19" s="14"/>
      <c r="Y19" s="14">
        <f>SUM(Y20:Y21)</f>
        <v>4370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1" t="s">
        <v>256</v>
      </c>
      <c r="C20" s="17">
        <v>69</v>
      </c>
      <c r="D20" s="17"/>
      <c r="E20" s="17">
        <v>962</v>
      </c>
      <c r="F20" s="17"/>
      <c r="G20" s="17">
        <f>+E20/C20</f>
        <v>13.942028985507246</v>
      </c>
      <c r="H20" s="17"/>
      <c r="I20" s="17">
        <v>2750</v>
      </c>
      <c r="J20" s="18"/>
      <c r="K20" s="17">
        <v>1</v>
      </c>
      <c r="L20" s="17"/>
      <c r="M20" s="17">
        <v>9</v>
      </c>
      <c r="N20" s="17"/>
      <c r="O20" s="17">
        <v>0</v>
      </c>
      <c r="P20" s="17"/>
      <c r="Q20" s="17">
        <v>27</v>
      </c>
      <c r="R20" s="18"/>
      <c r="S20" s="17">
        <v>77</v>
      </c>
      <c r="T20" s="17"/>
      <c r="U20" s="17">
        <v>234</v>
      </c>
      <c r="V20" s="18"/>
      <c r="W20" s="17">
        <f>+S20+M20+E20</f>
        <v>1048</v>
      </c>
      <c r="X20" s="17"/>
      <c r="Y20" s="17">
        <f aca="true" t="shared" si="0" ref="Y20:Y33">+U20+Q20+I20</f>
        <v>3011</v>
      </c>
      <c r="Z20" s="12"/>
      <c r="AA20" s="12"/>
      <c r="AB20" s="12"/>
      <c r="AC20" s="12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1" t="s">
        <v>247</v>
      </c>
      <c r="C21" s="17">
        <v>5</v>
      </c>
      <c r="D21" s="17"/>
      <c r="E21" s="17">
        <v>453</v>
      </c>
      <c r="F21" s="17"/>
      <c r="G21" s="17">
        <f>+E21/C21</f>
        <v>90.6</v>
      </c>
      <c r="H21" s="17"/>
      <c r="I21" s="17">
        <v>1359</v>
      </c>
      <c r="J21" s="18"/>
      <c r="K21" s="17">
        <v>0</v>
      </c>
      <c r="L21" s="17"/>
      <c r="M21" s="17">
        <v>0</v>
      </c>
      <c r="N21" s="17"/>
      <c r="O21" s="17">
        <v>0</v>
      </c>
      <c r="P21" s="17"/>
      <c r="Q21" s="17">
        <v>0</v>
      </c>
      <c r="R21" s="18"/>
      <c r="S21" s="17">
        <v>0</v>
      </c>
      <c r="T21" s="17"/>
      <c r="U21" s="17">
        <v>0</v>
      </c>
      <c r="V21" s="18"/>
      <c r="W21" s="17">
        <f>+S21+M21+E21</f>
        <v>453</v>
      </c>
      <c r="X21" s="17"/>
      <c r="Y21" s="17">
        <f t="shared" si="0"/>
        <v>1359</v>
      </c>
      <c r="Z21" s="12"/>
      <c r="AA21" s="12"/>
      <c r="AB21" s="12"/>
      <c r="AC21" s="12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s="13" customFormat="1" ht="12.75">
      <c r="A22" s="13" t="s">
        <v>257</v>
      </c>
      <c r="C22" s="14">
        <f>SUM(C23:C24)</f>
        <v>27</v>
      </c>
      <c r="D22" s="14"/>
      <c r="E22" s="14">
        <f>SUM(E23:E24)</f>
        <v>653</v>
      </c>
      <c r="F22" s="14"/>
      <c r="G22" s="14">
        <f>E22/C22</f>
        <v>24.185185185185187</v>
      </c>
      <c r="H22" s="14"/>
      <c r="I22" s="14">
        <f>SUM(I23:I24)</f>
        <v>1653</v>
      </c>
      <c r="J22" s="15"/>
      <c r="K22" s="14">
        <f>SUM(K23:K24)</f>
        <v>1</v>
      </c>
      <c r="L22" s="14"/>
      <c r="M22" s="14">
        <f>SUM(M23:M24)</f>
        <v>1</v>
      </c>
      <c r="N22" s="14"/>
      <c r="O22" s="14">
        <v>0</v>
      </c>
      <c r="P22" s="14"/>
      <c r="Q22" s="14">
        <f>SUM(Q23:Q24)</f>
        <v>1</v>
      </c>
      <c r="R22" s="15"/>
      <c r="S22" s="14">
        <f>SUM(S23:S24)</f>
        <v>83</v>
      </c>
      <c r="T22" s="14"/>
      <c r="U22" s="14">
        <f>SUM(U23:U24)</f>
        <v>139</v>
      </c>
      <c r="V22" s="15"/>
      <c r="W22" s="14">
        <f>SUM(W23:W24)</f>
        <v>737</v>
      </c>
      <c r="X22" s="14"/>
      <c r="Y22" s="14">
        <f>SUM(Y23:Y24)</f>
        <v>1793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1" t="s">
        <v>258</v>
      </c>
      <c r="C23" s="17">
        <v>25</v>
      </c>
      <c r="D23" s="17"/>
      <c r="E23" s="17">
        <v>406</v>
      </c>
      <c r="F23" s="17"/>
      <c r="G23" s="17">
        <f>+E23/C23</f>
        <v>16.24</v>
      </c>
      <c r="H23" s="17"/>
      <c r="I23" s="17">
        <v>912</v>
      </c>
      <c r="J23" s="18"/>
      <c r="K23" s="17">
        <v>1</v>
      </c>
      <c r="L23" s="17"/>
      <c r="M23" s="17">
        <v>1</v>
      </c>
      <c r="N23" s="17"/>
      <c r="O23" s="17">
        <v>0</v>
      </c>
      <c r="P23" s="17"/>
      <c r="Q23" s="17">
        <v>1</v>
      </c>
      <c r="R23" s="18"/>
      <c r="S23" s="17">
        <v>83</v>
      </c>
      <c r="T23" s="17"/>
      <c r="U23" s="17">
        <v>139</v>
      </c>
      <c r="V23" s="18"/>
      <c r="W23" s="17">
        <f aca="true" t="shared" si="1" ref="W23:W33">+S23+M23+E23</f>
        <v>490</v>
      </c>
      <c r="X23" s="17"/>
      <c r="Y23" s="17">
        <f t="shared" si="0"/>
        <v>1052</v>
      </c>
      <c r="Z23" s="12"/>
      <c r="AA23" s="12"/>
      <c r="AB23" s="12"/>
      <c r="AC23" s="12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1" t="s">
        <v>247</v>
      </c>
      <c r="C24" s="17">
        <v>2</v>
      </c>
      <c r="D24" s="17"/>
      <c r="E24" s="17">
        <v>247</v>
      </c>
      <c r="F24" s="17"/>
      <c r="G24" s="17">
        <f>+E24/C24</f>
        <v>123.5</v>
      </c>
      <c r="H24" s="17"/>
      <c r="I24" s="17">
        <v>741</v>
      </c>
      <c r="J24" s="18"/>
      <c r="K24" s="17">
        <v>0</v>
      </c>
      <c r="L24" s="17"/>
      <c r="M24" s="17">
        <v>0</v>
      </c>
      <c r="N24" s="17"/>
      <c r="O24" s="17">
        <v>0</v>
      </c>
      <c r="P24" s="17"/>
      <c r="Q24" s="17">
        <v>0</v>
      </c>
      <c r="R24" s="18"/>
      <c r="S24" s="17">
        <v>0</v>
      </c>
      <c r="T24" s="17"/>
      <c r="U24" s="17">
        <v>0</v>
      </c>
      <c r="V24" s="18"/>
      <c r="W24" s="17">
        <f t="shared" si="1"/>
        <v>247</v>
      </c>
      <c r="X24" s="17"/>
      <c r="Y24" s="17">
        <f t="shared" si="0"/>
        <v>741</v>
      </c>
      <c r="Z24" s="12"/>
      <c r="AA24" s="12"/>
      <c r="AB24" s="12"/>
      <c r="AC24" s="12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s="13" customFormat="1" ht="12.75">
      <c r="A25" s="13" t="s">
        <v>259</v>
      </c>
      <c r="C25" s="14">
        <f>SUM(C26:C29)</f>
        <v>83</v>
      </c>
      <c r="D25" s="14"/>
      <c r="E25" s="14">
        <f>SUM(E26:E29)</f>
        <v>1373</v>
      </c>
      <c r="F25" s="14"/>
      <c r="G25" s="14">
        <f>E25/C25</f>
        <v>16.542168674698797</v>
      </c>
      <c r="H25" s="14"/>
      <c r="I25" s="14">
        <f>SUM(I26:I29)</f>
        <v>2693</v>
      </c>
      <c r="J25" s="15"/>
      <c r="K25" s="14">
        <f>SUM(K26:K29)</f>
        <v>8</v>
      </c>
      <c r="L25" s="14"/>
      <c r="M25" s="14">
        <f>SUM(M26:M29)</f>
        <v>174</v>
      </c>
      <c r="N25" s="14"/>
      <c r="O25" s="14">
        <f>M25/K25</f>
        <v>21.75</v>
      </c>
      <c r="P25" s="14"/>
      <c r="Q25" s="14">
        <f>SUM(Q26:Q29)</f>
        <v>18</v>
      </c>
      <c r="R25" s="15"/>
      <c r="S25" s="14">
        <f>SUM(S26:S29)</f>
        <v>59</v>
      </c>
      <c r="T25" s="14"/>
      <c r="U25" s="14">
        <f>SUM(U26:U29)</f>
        <v>141</v>
      </c>
      <c r="V25" s="15"/>
      <c r="W25" s="14">
        <f>SUM(W26:W29)</f>
        <v>1606</v>
      </c>
      <c r="X25" s="14"/>
      <c r="Y25" s="14">
        <f>SUM(Y26:Y29)</f>
        <v>2852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1" t="s">
        <v>260</v>
      </c>
      <c r="C26" s="17">
        <v>26</v>
      </c>
      <c r="D26" s="17"/>
      <c r="E26" s="17">
        <v>323</v>
      </c>
      <c r="F26" s="17"/>
      <c r="G26" s="17">
        <f>+E26/C26</f>
        <v>12.423076923076923</v>
      </c>
      <c r="H26" s="17"/>
      <c r="I26" s="17">
        <v>473</v>
      </c>
      <c r="J26" s="18"/>
      <c r="K26" s="17">
        <v>2</v>
      </c>
      <c r="L26" s="17"/>
      <c r="M26" s="17">
        <v>67</v>
      </c>
      <c r="N26" s="17"/>
      <c r="O26" s="17">
        <f>+M26/K26</f>
        <v>33.5</v>
      </c>
      <c r="P26" s="17"/>
      <c r="Q26" s="17">
        <v>7</v>
      </c>
      <c r="R26" s="18"/>
      <c r="S26" s="17">
        <v>14</v>
      </c>
      <c r="T26" s="17"/>
      <c r="U26" s="17">
        <v>31</v>
      </c>
      <c r="V26" s="18"/>
      <c r="W26" s="17">
        <f t="shared" si="1"/>
        <v>404</v>
      </c>
      <c r="X26" s="17"/>
      <c r="Y26" s="17">
        <f t="shared" si="0"/>
        <v>511</v>
      </c>
      <c r="Z26" s="12"/>
      <c r="AA26" s="12"/>
      <c r="AB26" s="12"/>
      <c r="AC26" s="12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1" t="s">
        <v>261</v>
      </c>
      <c r="C27" s="17">
        <v>3</v>
      </c>
      <c r="D27" s="17"/>
      <c r="E27" s="17">
        <v>31</v>
      </c>
      <c r="F27" s="17"/>
      <c r="G27" s="17">
        <f>+E27/C27</f>
        <v>10.333333333333334</v>
      </c>
      <c r="H27" s="17"/>
      <c r="I27" s="17">
        <v>62</v>
      </c>
      <c r="J27" s="18"/>
      <c r="K27" s="17">
        <v>1</v>
      </c>
      <c r="L27" s="17"/>
      <c r="M27" s="17">
        <v>3</v>
      </c>
      <c r="N27" s="17"/>
      <c r="O27" s="17">
        <f>+M27/K27</f>
        <v>3</v>
      </c>
      <c r="P27" s="17"/>
      <c r="Q27" s="17">
        <v>3</v>
      </c>
      <c r="R27" s="18"/>
      <c r="S27" s="17">
        <v>4</v>
      </c>
      <c r="T27" s="17"/>
      <c r="U27" s="17">
        <v>48</v>
      </c>
      <c r="V27" s="18"/>
      <c r="W27" s="17">
        <f t="shared" si="1"/>
        <v>38</v>
      </c>
      <c r="X27" s="17"/>
      <c r="Y27" s="17">
        <f t="shared" si="0"/>
        <v>113</v>
      </c>
      <c r="Z27" s="12"/>
      <c r="AA27" s="12"/>
      <c r="AB27" s="12"/>
      <c r="AC27" s="12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1" t="s">
        <v>262</v>
      </c>
      <c r="C28" s="17">
        <v>46</v>
      </c>
      <c r="D28" s="17"/>
      <c r="E28" s="17">
        <v>480</v>
      </c>
      <c r="F28" s="17"/>
      <c r="G28" s="17">
        <f>+E28/C28</f>
        <v>10.434782608695652</v>
      </c>
      <c r="H28" s="17"/>
      <c r="I28" s="17">
        <v>541</v>
      </c>
      <c r="J28" s="18"/>
      <c r="K28" s="17">
        <v>5</v>
      </c>
      <c r="L28" s="17"/>
      <c r="M28" s="17">
        <v>104</v>
      </c>
      <c r="N28" s="17"/>
      <c r="O28" s="17">
        <f>+M28/K28</f>
        <v>20.8</v>
      </c>
      <c r="P28" s="17"/>
      <c r="Q28" s="17">
        <v>8</v>
      </c>
      <c r="R28" s="18"/>
      <c r="S28" s="17">
        <v>41</v>
      </c>
      <c r="T28" s="17"/>
      <c r="U28" s="17">
        <v>62</v>
      </c>
      <c r="V28" s="18"/>
      <c r="W28" s="17">
        <f t="shared" si="1"/>
        <v>625</v>
      </c>
      <c r="X28" s="17"/>
      <c r="Y28" s="17">
        <f t="shared" si="0"/>
        <v>611</v>
      </c>
      <c r="Z28" s="12"/>
      <c r="AA28" s="12"/>
      <c r="AB28" s="12"/>
      <c r="AC28" s="12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1" t="s">
        <v>247</v>
      </c>
      <c r="C29" s="17">
        <v>8</v>
      </c>
      <c r="D29" s="17"/>
      <c r="E29" s="17">
        <v>539</v>
      </c>
      <c r="F29" s="17"/>
      <c r="G29" s="17">
        <f>+E29/C29</f>
        <v>67.375</v>
      </c>
      <c r="H29" s="17"/>
      <c r="I29" s="17">
        <v>1617</v>
      </c>
      <c r="J29" s="18"/>
      <c r="K29" s="17">
        <v>0</v>
      </c>
      <c r="L29" s="17"/>
      <c r="M29" s="17">
        <v>0</v>
      </c>
      <c r="N29" s="17"/>
      <c r="O29" s="17">
        <v>0</v>
      </c>
      <c r="P29" s="17"/>
      <c r="Q29" s="17">
        <v>0</v>
      </c>
      <c r="R29" s="18"/>
      <c r="S29" s="17">
        <v>0</v>
      </c>
      <c r="T29" s="17"/>
      <c r="U29" s="17">
        <v>0</v>
      </c>
      <c r="V29" s="18"/>
      <c r="W29" s="17">
        <f t="shared" si="1"/>
        <v>539</v>
      </c>
      <c r="X29" s="17"/>
      <c r="Y29" s="17">
        <f t="shared" si="0"/>
        <v>1617</v>
      </c>
      <c r="Z29" s="12"/>
      <c r="AA29" s="12"/>
      <c r="AB29" s="12"/>
      <c r="AC29" s="12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s="13" customFormat="1" ht="12.75">
      <c r="A30" s="13" t="s">
        <v>263</v>
      </c>
      <c r="C30" s="14">
        <f>SUM(C31:C33)</f>
        <v>27</v>
      </c>
      <c r="D30" s="14"/>
      <c r="E30" s="14">
        <f>SUM(E31:E33)</f>
        <v>769</v>
      </c>
      <c r="F30" s="14"/>
      <c r="G30" s="14">
        <f>E30/C30</f>
        <v>28.48148148148148</v>
      </c>
      <c r="H30" s="14"/>
      <c r="I30" s="14">
        <f>SUM(I31:I33)</f>
        <v>1993</v>
      </c>
      <c r="J30" s="15"/>
      <c r="K30" s="14">
        <f>SUM(K31:K33)</f>
        <v>0</v>
      </c>
      <c r="L30" s="14"/>
      <c r="M30" s="14">
        <f>SUM(M31:M33)</f>
        <v>0</v>
      </c>
      <c r="N30" s="14"/>
      <c r="O30" s="14">
        <v>0</v>
      </c>
      <c r="P30" s="14"/>
      <c r="Q30" s="14">
        <f>SUM(Q31:Q33)</f>
        <v>0</v>
      </c>
      <c r="R30" s="15"/>
      <c r="S30" s="14">
        <f>SUM(S31:S33)</f>
        <v>80</v>
      </c>
      <c r="T30" s="14"/>
      <c r="U30" s="14">
        <f>SUM(U31:U33)</f>
        <v>105</v>
      </c>
      <c r="V30" s="15"/>
      <c r="W30" s="14">
        <f>SUM(W31:W33)</f>
        <v>849</v>
      </c>
      <c r="X30" s="14"/>
      <c r="Y30" s="14">
        <f>SUM(Y31:Y33)</f>
        <v>2098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1" t="s">
        <v>264</v>
      </c>
      <c r="C31" s="17">
        <v>0</v>
      </c>
      <c r="D31" s="17"/>
      <c r="E31" s="17">
        <v>0</v>
      </c>
      <c r="F31" s="17"/>
      <c r="G31" s="17">
        <v>0</v>
      </c>
      <c r="H31" s="17"/>
      <c r="I31" s="17">
        <v>0</v>
      </c>
      <c r="J31" s="18"/>
      <c r="K31" s="17">
        <v>0</v>
      </c>
      <c r="L31" s="17"/>
      <c r="M31" s="17">
        <v>0</v>
      </c>
      <c r="N31" s="17"/>
      <c r="O31" s="17">
        <v>0</v>
      </c>
      <c r="P31" s="17"/>
      <c r="Q31" s="17">
        <v>0</v>
      </c>
      <c r="R31" s="18"/>
      <c r="S31" s="17">
        <v>0</v>
      </c>
      <c r="T31" s="17"/>
      <c r="U31" s="17">
        <v>0</v>
      </c>
      <c r="V31" s="18"/>
      <c r="W31" s="17">
        <f>+S31+M31+E31</f>
        <v>0</v>
      </c>
      <c r="X31" s="17"/>
      <c r="Y31" s="17">
        <f>+U31+Q31+I31</f>
        <v>0</v>
      </c>
      <c r="Z31" s="12"/>
      <c r="AA31" s="12"/>
      <c r="AB31" s="12"/>
      <c r="AC31" s="12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11" t="s">
        <v>265</v>
      </c>
      <c r="C32" s="17">
        <v>23</v>
      </c>
      <c r="D32" s="17"/>
      <c r="E32" s="17">
        <v>398</v>
      </c>
      <c r="F32" s="17"/>
      <c r="G32" s="17">
        <f>+E32/C32</f>
        <v>17.304347826086957</v>
      </c>
      <c r="H32" s="17"/>
      <c r="I32" s="17">
        <v>880</v>
      </c>
      <c r="J32" s="18"/>
      <c r="K32" s="17">
        <v>0</v>
      </c>
      <c r="L32" s="17"/>
      <c r="M32" s="17">
        <v>0</v>
      </c>
      <c r="N32" s="17"/>
      <c r="O32" s="17">
        <v>0</v>
      </c>
      <c r="P32" s="17"/>
      <c r="Q32" s="17">
        <v>0</v>
      </c>
      <c r="R32" s="18"/>
      <c r="S32" s="17">
        <v>80</v>
      </c>
      <c r="T32" s="17"/>
      <c r="U32" s="17">
        <v>105</v>
      </c>
      <c r="V32" s="18"/>
      <c r="W32" s="17">
        <f t="shared" si="1"/>
        <v>478</v>
      </c>
      <c r="X32" s="17"/>
      <c r="Y32" s="17">
        <f t="shared" si="0"/>
        <v>985</v>
      </c>
      <c r="Z32" s="12"/>
      <c r="AA32" s="12"/>
      <c r="AB32" s="12"/>
      <c r="AC32" s="12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11" t="s">
        <v>247</v>
      </c>
      <c r="C33" s="17">
        <v>4</v>
      </c>
      <c r="D33" s="17"/>
      <c r="E33" s="17">
        <v>371</v>
      </c>
      <c r="F33" s="17"/>
      <c r="G33" s="17">
        <f>+E33/C33</f>
        <v>92.75</v>
      </c>
      <c r="H33" s="17"/>
      <c r="I33" s="17">
        <v>1113</v>
      </c>
      <c r="J33" s="18"/>
      <c r="K33" s="17">
        <v>0</v>
      </c>
      <c r="L33" s="17"/>
      <c r="M33" s="17">
        <v>0</v>
      </c>
      <c r="N33" s="17"/>
      <c r="O33" s="17">
        <v>0</v>
      </c>
      <c r="P33" s="17"/>
      <c r="Q33" s="17">
        <v>0</v>
      </c>
      <c r="R33" s="18"/>
      <c r="S33" s="17">
        <v>0</v>
      </c>
      <c r="T33" s="17"/>
      <c r="U33" s="17">
        <v>0</v>
      </c>
      <c r="V33" s="18"/>
      <c r="W33" s="17">
        <f t="shared" si="1"/>
        <v>371</v>
      </c>
      <c r="X33" s="17"/>
      <c r="Y33" s="17">
        <f t="shared" si="0"/>
        <v>1113</v>
      </c>
      <c r="Z33" s="12"/>
      <c r="AA33" s="12"/>
      <c r="AB33" s="12"/>
      <c r="AC33" s="12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3:64" ht="12.75">
      <c r="C34" s="17"/>
      <c r="D34" s="17"/>
      <c r="E34" s="17"/>
      <c r="F34" s="17"/>
      <c r="G34" s="17"/>
      <c r="H34" s="17"/>
      <c r="I34" s="17"/>
      <c r="J34" s="18"/>
      <c r="K34" s="17"/>
      <c r="L34" s="17"/>
      <c r="M34" s="17"/>
      <c r="N34" s="17"/>
      <c r="O34" s="17"/>
      <c r="P34" s="17"/>
      <c r="Q34" s="17"/>
      <c r="R34" s="18"/>
      <c r="S34" s="17"/>
      <c r="T34" s="17"/>
      <c r="U34" s="17"/>
      <c r="V34" s="18"/>
      <c r="W34" s="17"/>
      <c r="X34" s="17"/>
      <c r="Y34" s="17"/>
      <c r="Z34" s="12"/>
      <c r="AA34" s="12"/>
      <c r="AB34" s="12"/>
      <c r="AC34" s="12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3:64" ht="12.75"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7"/>
      <c r="O35" s="17"/>
      <c r="P35" s="17"/>
      <c r="Q35" s="17"/>
      <c r="R35" s="18"/>
      <c r="S35" s="17"/>
      <c r="T35" s="17"/>
      <c r="U35" s="17"/>
      <c r="V35" s="18"/>
      <c r="W35" s="17"/>
      <c r="X35" s="17"/>
      <c r="Y35" s="17"/>
      <c r="Z35" s="12"/>
      <c r="AA35" s="12"/>
      <c r="AB35" s="12"/>
      <c r="AC35" s="12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254" ht="12.75">
      <c r="A36" s="16" t="s">
        <v>273</v>
      </c>
      <c r="B36" s="16"/>
      <c r="C36" s="14">
        <f>C40+C38+C122+C41+C44+C45+C46+C47+C48+C50+C54+C51+C57+C60+C64+C71+C75+C84+C89+C95+C100+C101+C104+C49+C108+C112+C116+C119+C68+C39+C125+C42+C43+C82+C87</f>
        <v>1611</v>
      </c>
      <c r="D36" s="14"/>
      <c r="E36" s="14">
        <f>E40+E38+E122+E41+E44+E45+E46+E47+E48+E50+E54+E51+E57+E60+E64+E71+E75+E84+E89+E95+E100+E101+E104+E49+E108+E112+E116+E119+E68+E39+E125+E42+E43+E82+E87</f>
        <v>55243</v>
      </c>
      <c r="F36" s="14"/>
      <c r="G36" s="14">
        <f>E36/C36</f>
        <v>34.2911235257604</v>
      </c>
      <c r="H36" s="14"/>
      <c r="I36" s="14">
        <f>I40+I38+I122+I41+I44+I45+I46+I47+I48+I50+I54+I51+I57+I60+I64+I71+I75+I84+I89+I95+I100+I101+I104+I49+I108+I112+I116+I119+I68+I39+I125+I42+I43+I82+I87</f>
        <v>167171</v>
      </c>
      <c r="J36" s="15"/>
      <c r="K36" s="14">
        <f>K40+K38+K122+K41+K44+K45+K46+K47+K48+K50+K54+K51+K57+K60+K64+K71+K75+K84+K89+K95+K100+K101+K104+K49+K108+K112+K116+K119+K68+K39+K125+K42+K43+K82+K87</f>
        <v>224</v>
      </c>
      <c r="L36" s="14"/>
      <c r="M36" s="14">
        <f>M40+M38+M122+M41+M44+M45+M46+M47+M48+M50+M54+M51+M57+M60+M64+M71+M75+M84+M89+M95+M100+M101+M104+M49+M108+M112+M116+M119+M68+M39+M125+M42+M43+M82+M87</f>
        <v>4985</v>
      </c>
      <c r="N36" s="14"/>
      <c r="O36" s="14">
        <f>M36/K36</f>
        <v>22.254464285714285</v>
      </c>
      <c r="P36" s="14"/>
      <c r="Q36" s="14">
        <f>Q40+Q38+Q122+Q41+Q44+Q45+Q46+Q47+Q48+Q50+Q54+Q51+Q57+Q60+Q64+Q71+Q75+Q84+Q89+Q95+Q100+Q101+Q104+Q49+Q108+Q112+Q116+Q119+Q68+Q39+Q125+Q42+Q43+Q82+Q87</f>
        <v>5045</v>
      </c>
      <c r="R36" s="15"/>
      <c r="S36" s="14">
        <f>S40+S38+S122+S41+S44+S45+S46+S47+S48+S50+S54+S51+S57+S60+S64+S71+S75+S84+S89+S95+S100+S101+S104+S49+S108+S112+S116+S119+S68+S39+S125+S42+S43+S82+S87</f>
        <v>1531</v>
      </c>
      <c r="T36" s="14"/>
      <c r="U36" s="14">
        <f>U40+U38+U122+U41+U44+U45+U46+U47+U48+U50+U54+U51+U57+U60+U64+U71+U75+U84+U89+U95+U100+U101+U104+U49+U108+U112+U116+U119+U68+U39+U125+U42+U43+U82+U87</f>
        <v>4799</v>
      </c>
      <c r="V36" s="15"/>
      <c r="W36" s="14">
        <f>W40+W38+W122+W41+W44+W45+W46+W47+W48+W50+W54+W51+W57+W60+W64+W71+W75+W84+W89+W95+W100+W101+W104+W49+W108+W112+W116+W119+W68+W39+W125+W42+W43+W82+W87</f>
        <v>61759</v>
      </c>
      <c r="X36" s="14"/>
      <c r="Y36" s="14">
        <f>Y40+Y38+Y122+Y41+Y44+Y45+Y46+Y47+Y48+Y50+Y54+Y51+Y57+Y60+Y64+Y71+Y75+Y84+Y89+Y95+Y100+Y101+Y104+Y49+Y108+Y112+Y116+Y119+Y68+Y39+Y125+Y42+Y43+Y82+Y87</f>
        <v>177015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ht="8.25" customHeight="1">
      <c r="A37" s="16"/>
      <c r="B37" s="16"/>
      <c r="C37" s="14"/>
      <c r="D37" s="14"/>
      <c r="E37" s="14"/>
      <c r="F37" s="14"/>
      <c r="G37" s="14"/>
      <c r="H37" s="14"/>
      <c r="I37" s="14"/>
      <c r="J37" s="15"/>
      <c r="K37" s="14"/>
      <c r="L37" s="14"/>
      <c r="M37" s="14"/>
      <c r="N37" s="14"/>
      <c r="O37" s="14"/>
      <c r="P37" s="14"/>
      <c r="Q37" s="14"/>
      <c r="R37" s="15"/>
      <c r="S37" s="14"/>
      <c r="T37" s="14"/>
      <c r="U37" s="14"/>
      <c r="V37" s="15"/>
      <c r="W37" s="14"/>
      <c r="X37" s="14"/>
      <c r="Y37" s="14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64" ht="12.75">
      <c r="A38" s="11" t="s">
        <v>3</v>
      </c>
      <c r="C38" s="17">
        <v>44</v>
      </c>
      <c r="D38" s="17"/>
      <c r="E38" s="17">
        <v>882</v>
      </c>
      <c r="F38" s="17"/>
      <c r="G38" s="17">
        <f aca="true" t="shared" si="2" ref="G38:G49">+E38/C38</f>
        <v>20.045454545454547</v>
      </c>
      <c r="H38" s="17"/>
      <c r="I38" s="17">
        <v>2646</v>
      </c>
      <c r="J38" s="18"/>
      <c r="K38" s="17">
        <v>0</v>
      </c>
      <c r="L38" s="17"/>
      <c r="M38" s="17">
        <v>0</v>
      </c>
      <c r="N38" s="17"/>
      <c r="O38" s="17">
        <v>0</v>
      </c>
      <c r="P38" s="17"/>
      <c r="Q38" s="17">
        <v>0</v>
      </c>
      <c r="R38" s="18"/>
      <c r="S38" s="17">
        <v>3</v>
      </c>
      <c r="T38" s="27"/>
      <c r="U38" s="17">
        <v>9</v>
      </c>
      <c r="V38" s="18"/>
      <c r="W38" s="17">
        <f aca="true" t="shared" si="3" ref="W38:W50">E38+M38+S38+AD38</f>
        <v>885</v>
      </c>
      <c r="X38" s="17"/>
      <c r="Y38" s="17">
        <f aca="true" t="shared" si="4" ref="Y38:Y50">I38+Q38+U38+AE38</f>
        <v>2655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11" t="s">
        <v>166</v>
      </c>
      <c r="C39" s="17">
        <v>0</v>
      </c>
      <c r="D39" s="17"/>
      <c r="E39" s="17">
        <v>0</v>
      </c>
      <c r="F39" s="17"/>
      <c r="G39" s="17">
        <v>0</v>
      </c>
      <c r="H39" s="17"/>
      <c r="I39" s="17">
        <v>0</v>
      </c>
      <c r="J39" s="18"/>
      <c r="K39" s="17">
        <v>0</v>
      </c>
      <c r="L39" s="17"/>
      <c r="M39" s="17">
        <v>0</v>
      </c>
      <c r="N39" s="17"/>
      <c r="O39" s="17">
        <v>0</v>
      </c>
      <c r="P39" s="17"/>
      <c r="Q39" s="17">
        <v>0</v>
      </c>
      <c r="R39" s="18"/>
      <c r="S39" s="17">
        <v>2</v>
      </c>
      <c r="T39" s="27"/>
      <c r="U39" s="17">
        <v>6</v>
      </c>
      <c r="V39" s="18"/>
      <c r="W39" s="17">
        <f t="shared" si="3"/>
        <v>2</v>
      </c>
      <c r="X39" s="17"/>
      <c r="Y39" s="17">
        <f t="shared" si="4"/>
        <v>6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2.75">
      <c r="A40" s="11" t="s">
        <v>222</v>
      </c>
      <c r="C40" s="17">
        <v>15</v>
      </c>
      <c r="D40" s="17"/>
      <c r="E40" s="17">
        <v>271</v>
      </c>
      <c r="F40" s="17"/>
      <c r="G40" s="17">
        <f t="shared" si="2"/>
        <v>18.066666666666666</v>
      </c>
      <c r="H40" s="17"/>
      <c r="I40" s="17">
        <v>813</v>
      </c>
      <c r="J40" s="18"/>
      <c r="K40" s="17">
        <v>0</v>
      </c>
      <c r="L40" s="17"/>
      <c r="M40" s="17">
        <v>0</v>
      </c>
      <c r="N40" s="17"/>
      <c r="O40" s="17">
        <v>0</v>
      </c>
      <c r="P40" s="17"/>
      <c r="Q40" s="17">
        <v>0</v>
      </c>
      <c r="R40" s="18"/>
      <c r="S40" s="17">
        <v>1</v>
      </c>
      <c r="T40" s="27"/>
      <c r="U40" s="17">
        <v>3</v>
      </c>
      <c r="V40" s="18"/>
      <c r="W40" s="17">
        <f>E40+M40+S40+AD40</f>
        <v>272</v>
      </c>
      <c r="X40" s="17"/>
      <c r="Y40" s="17">
        <f>I40+Q40+U40+AE40</f>
        <v>816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64" ht="12.75">
      <c r="A41" s="11" t="s">
        <v>4</v>
      </c>
      <c r="C41" s="17">
        <v>15</v>
      </c>
      <c r="D41" s="17"/>
      <c r="E41" s="17">
        <v>289</v>
      </c>
      <c r="F41" s="17"/>
      <c r="G41" s="17">
        <f t="shared" si="2"/>
        <v>19.266666666666666</v>
      </c>
      <c r="H41" s="17"/>
      <c r="I41" s="17">
        <v>867</v>
      </c>
      <c r="J41" s="18"/>
      <c r="K41" s="17">
        <v>0</v>
      </c>
      <c r="L41" s="17"/>
      <c r="M41" s="17">
        <v>0</v>
      </c>
      <c r="N41" s="17"/>
      <c r="O41" s="17">
        <v>0</v>
      </c>
      <c r="P41" s="17"/>
      <c r="Q41" s="17">
        <v>0</v>
      </c>
      <c r="R41" s="18"/>
      <c r="S41" s="17">
        <v>7</v>
      </c>
      <c r="T41" s="27"/>
      <c r="U41" s="17">
        <v>19</v>
      </c>
      <c r="V41" s="18"/>
      <c r="W41" s="17">
        <f t="shared" si="3"/>
        <v>296</v>
      </c>
      <c r="X41" s="17"/>
      <c r="Y41" s="17">
        <f t="shared" si="4"/>
        <v>886</v>
      </c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2.75">
      <c r="A42" s="11" t="s">
        <v>278</v>
      </c>
      <c r="C42" s="17">
        <v>1</v>
      </c>
      <c r="D42" s="17"/>
      <c r="E42" s="17">
        <v>100</v>
      </c>
      <c r="F42" s="17"/>
      <c r="G42" s="17">
        <f t="shared" si="2"/>
        <v>100</v>
      </c>
      <c r="H42" s="17"/>
      <c r="I42" s="17">
        <v>300</v>
      </c>
      <c r="J42" s="18"/>
      <c r="K42" s="17">
        <v>0</v>
      </c>
      <c r="L42" s="17"/>
      <c r="M42" s="17">
        <v>0</v>
      </c>
      <c r="N42" s="17"/>
      <c r="O42" s="17">
        <v>0</v>
      </c>
      <c r="P42" s="17"/>
      <c r="Q42" s="17">
        <v>0</v>
      </c>
      <c r="R42" s="18"/>
      <c r="S42" s="17">
        <v>0</v>
      </c>
      <c r="T42" s="17"/>
      <c r="U42" s="17">
        <v>0</v>
      </c>
      <c r="V42" s="18"/>
      <c r="W42" s="17">
        <f t="shared" si="3"/>
        <v>100</v>
      </c>
      <c r="X42" s="17"/>
      <c r="Y42" s="17">
        <f t="shared" si="4"/>
        <v>300</v>
      </c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2.75">
      <c r="A43" s="11" t="s">
        <v>277</v>
      </c>
      <c r="C43" s="17">
        <v>1</v>
      </c>
      <c r="D43" s="17"/>
      <c r="E43" s="17">
        <v>20</v>
      </c>
      <c r="F43" s="17"/>
      <c r="G43" s="17">
        <f t="shared" si="2"/>
        <v>20</v>
      </c>
      <c r="H43" s="17"/>
      <c r="I43" s="17">
        <v>60</v>
      </c>
      <c r="J43" s="18"/>
      <c r="K43" s="17">
        <v>0</v>
      </c>
      <c r="L43" s="17"/>
      <c r="M43" s="17">
        <v>0</v>
      </c>
      <c r="N43" s="17"/>
      <c r="O43" s="17">
        <v>0</v>
      </c>
      <c r="P43" s="17"/>
      <c r="Q43" s="17">
        <v>0</v>
      </c>
      <c r="R43" s="18"/>
      <c r="S43" s="17">
        <v>0</v>
      </c>
      <c r="T43" s="17"/>
      <c r="U43" s="17">
        <v>0</v>
      </c>
      <c r="V43" s="18"/>
      <c r="W43" s="17">
        <f t="shared" si="3"/>
        <v>20</v>
      </c>
      <c r="X43" s="17"/>
      <c r="Y43" s="17">
        <f t="shared" si="4"/>
        <v>60</v>
      </c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2.75">
      <c r="A44" s="11" t="s">
        <v>163</v>
      </c>
      <c r="C44" s="17">
        <v>2</v>
      </c>
      <c r="D44" s="17"/>
      <c r="E44" s="17">
        <v>40</v>
      </c>
      <c r="F44" s="17"/>
      <c r="G44" s="17">
        <f t="shared" si="2"/>
        <v>20</v>
      </c>
      <c r="H44" s="17"/>
      <c r="I44" s="17">
        <v>120</v>
      </c>
      <c r="J44" s="18"/>
      <c r="K44" s="17">
        <v>0</v>
      </c>
      <c r="L44" s="17"/>
      <c r="M44" s="17">
        <v>0</v>
      </c>
      <c r="N44" s="17"/>
      <c r="O44" s="17">
        <v>0</v>
      </c>
      <c r="P44" s="17"/>
      <c r="Q44" s="17">
        <v>0</v>
      </c>
      <c r="R44" s="18"/>
      <c r="S44" s="17">
        <v>0</v>
      </c>
      <c r="T44" s="27"/>
      <c r="U44" s="17">
        <v>0</v>
      </c>
      <c r="V44" s="18"/>
      <c r="W44" s="17">
        <f t="shared" si="3"/>
        <v>40</v>
      </c>
      <c r="X44" s="17"/>
      <c r="Y44" s="17">
        <f t="shared" si="4"/>
        <v>120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2.75">
      <c r="A45" s="11" t="s">
        <v>190</v>
      </c>
      <c r="C45" s="17">
        <v>13</v>
      </c>
      <c r="D45" s="17"/>
      <c r="E45" s="17">
        <v>135</v>
      </c>
      <c r="F45" s="17"/>
      <c r="G45" s="17">
        <f t="shared" si="2"/>
        <v>10.384615384615385</v>
      </c>
      <c r="H45" s="17"/>
      <c r="I45" s="17">
        <v>405</v>
      </c>
      <c r="J45" s="18"/>
      <c r="K45" s="17">
        <v>0</v>
      </c>
      <c r="L45" s="17"/>
      <c r="M45" s="17">
        <v>0</v>
      </c>
      <c r="N45" s="17"/>
      <c r="O45" s="17">
        <v>0</v>
      </c>
      <c r="P45" s="17"/>
      <c r="Q45" s="17">
        <v>0</v>
      </c>
      <c r="R45" s="18"/>
      <c r="S45" s="17">
        <v>28</v>
      </c>
      <c r="T45" s="27"/>
      <c r="U45" s="17">
        <v>84</v>
      </c>
      <c r="V45" s="18"/>
      <c r="W45" s="17">
        <f t="shared" si="3"/>
        <v>163</v>
      </c>
      <c r="X45" s="17"/>
      <c r="Y45" s="17">
        <f t="shared" si="4"/>
        <v>489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2.75">
      <c r="A46" s="11" t="s">
        <v>5</v>
      </c>
      <c r="C46" s="17">
        <v>0</v>
      </c>
      <c r="D46" s="17"/>
      <c r="E46" s="17">
        <v>0</v>
      </c>
      <c r="F46" s="17"/>
      <c r="G46" s="17">
        <v>0</v>
      </c>
      <c r="H46" s="17"/>
      <c r="I46" s="17">
        <v>0</v>
      </c>
      <c r="J46" s="18"/>
      <c r="K46" s="17">
        <v>0</v>
      </c>
      <c r="L46" s="17"/>
      <c r="M46" s="17">
        <v>0</v>
      </c>
      <c r="N46" s="17"/>
      <c r="O46" s="17">
        <v>0</v>
      </c>
      <c r="P46" s="17"/>
      <c r="Q46" s="17">
        <v>0</v>
      </c>
      <c r="R46" s="18"/>
      <c r="S46" s="17">
        <v>0</v>
      </c>
      <c r="T46" s="17"/>
      <c r="U46" s="17">
        <v>0</v>
      </c>
      <c r="V46" s="18"/>
      <c r="W46" s="17">
        <f t="shared" si="3"/>
        <v>0</v>
      </c>
      <c r="X46" s="17"/>
      <c r="Y46" s="17">
        <f t="shared" si="4"/>
        <v>0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2.75">
      <c r="A47" s="11" t="s">
        <v>223</v>
      </c>
      <c r="C47" s="17">
        <v>1</v>
      </c>
      <c r="D47" s="17"/>
      <c r="E47" s="17">
        <v>9</v>
      </c>
      <c r="F47" s="17"/>
      <c r="G47" s="17">
        <f t="shared" si="2"/>
        <v>9</v>
      </c>
      <c r="H47" s="17"/>
      <c r="I47" s="17">
        <v>27</v>
      </c>
      <c r="J47" s="18"/>
      <c r="K47" s="17">
        <v>0</v>
      </c>
      <c r="L47" s="17"/>
      <c r="M47" s="17">
        <v>0</v>
      </c>
      <c r="N47" s="17"/>
      <c r="O47" s="17">
        <v>0</v>
      </c>
      <c r="P47" s="17"/>
      <c r="Q47" s="17">
        <v>0</v>
      </c>
      <c r="R47" s="18"/>
      <c r="S47" s="17">
        <v>20</v>
      </c>
      <c r="T47" s="27"/>
      <c r="U47" s="17">
        <v>60</v>
      </c>
      <c r="V47" s="18"/>
      <c r="W47" s="17">
        <f>E47+M47+S47+AD47</f>
        <v>29</v>
      </c>
      <c r="X47" s="17"/>
      <c r="Y47" s="17">
        <f>I47+Q47+U47+AE47</f>
        <v>87</v>
      </c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2.75">
      <c r="A48" s="11" t="s">
        <v>165</v>
      </c>
      <c r="C48" s="17">
        <v>3</v>
      </c>
      <c r="D48" s="17"/>
      <c r="E48" s="17">
        <v>14</v>
      </c>
      <c r="F48" s="17"/>
      <c r="G48" s="17">
        <f t="shared" si="2"/>
        <v>4.666666666666667</v>
      </c>
      <c r="H48" s="17"/>
      <c r="I48" s="17">
        <v>42</v>
      </c>
      <c r="J48" s="18"/>
      <c r="K48" s="17">
        <v>0</v>
      </c>
      <c r="L48" s="17"/>
      <c r="M48" s="17">
        <v>0</v>
      </c>
      <c r="N48" s="17"/>
      <c r="O48" s="17">
        <v>0</v>
      </c>
      <c r="P48" s="17"/>
      <c r="Q48" s="17">
        <v>0</v>
      </c>
      <c r="R48" s="18"/>
      <c r="S48" s="17">
        <v>27</v>
      </c>
      <c r="T48" s="17"/>
      <c r="U48" s="17">
        <v>156</v>
      </c>
      <c r="V48" s="18"/>
      <c r="W48" s="17">
        <f t="shared" si="3"/>
        <v>41</v>
      </c>
      <c r="X48" s="17"/>
      <c r="Y48" s="17">
        <f t="shared" si="4"/>
        <v>198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2.75">
      <c r="A49" s="29" t="s">
        <v>291</v>
      </c>
      <c r="C49" s="17">
        <v>2</v>
      </c>
      <c r="D49" s="17"/>
      <c r="E49" s="17">
        <v>69</v>
      </c>
      <c r="F49" s="17"/>
      <c r="G49" s="17">
        <f t="shared" si="2"/>
        <v>34.5</v>
      </c>
      <c r="H49" s="17"/>
      <c r="I49" s="17">
        <v>207</v>
      </c>
      <c r="J49" s="18"/>
      <c r="K49" s="17">
        <v>0</v>
      </c>
      <c r="L49" s="17"/>
      <c r="M49" s="17">
        <v>0</v>
      </c>
      <c r="N49" s="17"/>
      <c r="O49" s="17">
        <v>0</v>
      </c>
      <c r="P49" s="17"/>
      <c r="Q49" s="17">
        <v>0</v>
      </c>
      <c r="R49" s="18"/>
      <c r="S49" s="17">
        <v>0</v>
      </c>
      <c r="T49" s="17"/>
      <c r="U49" s="17">
        <v>0</v>
      </c>
      <c r="V49" s="18"/>
      <c r="W49" s="17">
        <f t="shared" si="3"/>
        <v>69</v>
      </c>
      <c r="X49" s="17"/>
      <c r="Y49" s="17">
        <f t="shared" si="4"/>
        <v>207</v>
      </c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2.75">
      <c r="A50" s="11" t="s">
        <v>171</v>
      </c>
      <c r="C50" s="17">
        <v>4</v>
      </c>
      <c r="D50" s="17"/>
      <c r="E50" s="17">
        <v>80</v>
      </c>
      <c r="F50" s="17"/>
      <c r="G50" s="17">
        <f>+E50/C50</f>
        <v>20</v>
      </c>
      <c r="H50" s="17"/>
      <c r="I50" s="17">
        <v>124</v>
      </c>
      <c r="J50" s="18"/>
      <c r="K50" s="17">
        <v>4</v>
      </c>
      <c r="L50" s="17"/>
      <c r="M50" s="17">
        <v>69</v>
      </c>
      <c r="N50" s="17"/>
      <c r="O50" s="17">
        <f>+M50/K50</f>
        <v>17.25</v>
      </c>
      <c r="P50" s="17"/>
      <c r="Q50" s="17">
        <v>69</v>
      </c>
      <c r="R50" s="18"/>
      <c r="S50" s="17">
        <v>0</v>
      </c>
      <c r="T50" s="27"/>
      <c r="U50" s="17">
        <v>0</v>
      </c>
      <c r="V50" s="18"/>
      <c r="W50" s="17">
        <f t="shared" si="3"/>
        <v>149</v>
      </c>
      <c r="X50" s="17"/>
      <c r="Y50" s="17">
        <f t="shared" si="4"/>
        <v>193</v>
      </c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s="13" customFormat="1" ht="12.75">
      <c r="A51" s="11" t="s">
        <v>197</v>
      </c>
      <c r="C51" s="14">
        <f>+C52+C53</f>
        <v>27</v>
      </c>
      <c r="D51" s="14"/>
      <c r="E51" s="14">
        <f>+E52+E53</f>
        <v>1406</v>
      </c>
      <c r="F51" s="14"/>
      <c r="G51" s="14">
        <f>E51/C51</f>
        <v>52.074074074074076</v>
      </c>
      <c r="H51" s="14"/>
      <c r="I51" s="14">
        <f>+I52+I53</f>
        <v>4218</v>
      </c>
      <c r="J51" s="15"/>
      <c r="K51" s="14">
        <f>+K52+K53</f>
        <v>0</v>
      </c>
      <c r="L51" s="14"/>
      <c r="M51" s="14">
        <f>+M52+M53</f>
        <v>0</v>
      </c>
      <c r="N51" s="14"/>
      <c r="O51" s="14">
        <v>0</v>
      </c>
      <c r="P51" s="14"/>
      <c r="Q51" s="14">
        <f>+Q52+Q53</f>
        <v>0</v>
      </c>
      <c r="R51" s="15"/>
      <c r="S51" s="14">
        <f>+S52+S53</f>
        <v>5</v>
      </c>
      <c r="T51" s="14"/>
      <c r="U51" s="14">
        <f>+U52+U53</f>
        <v>15</v>
      </c>
      <c r="V51" s="15"/>
      <c r="W51" s="14">
        <f>+W52+W53</f>
        <v>1411</v>
      </c>
      <c r="X51" s="14"/>
      <c r="Y51" s="14">
        <f>+Y52+Y53</f>
        <v>4233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2.75">
      <c r="A52" s="11" t="s">
        <v>198</v>
      </c>
      <c r="C52" s="17">
        <v>20</v>
      </c>
      <c r="D52" s="17"/>
      <c r="E52" s="17">
        <v>824</v>
      </c>
      <c r="F52" s="17"/>
      <c r="G52" s="17">
        <f>+E52/C52</f>
        <v>41.2</v>
      </c>
      <c r="H52" s="17"/>
      <c r="I52" s="17">
        <v>2472</v>
      </c>
      <c r="J52" s="18"/>
      <c r="K52" s="17">
        <v>0</v>
      </c>
      <c r="L52" s="17"/>
      <c r="M52" s="17">
        <v>0</v>
      </c>
      <c r="N52" s="17"/>
      <c r="O52" s="17">
        <v>0</v>
      </c>
      <c r="P52" s="17"/>
      <c r="Q52" s="17">
        <v>0</v>
      </c>
      <c r="R52" s="18"/>
      <c r="S52" s="17">
        <v>5</v>
      </c>
      <c r="T52" s="27"/>
      <c r="U52" s="17">
        <v>15</v>
      </c>
      <c r="V52" s="18"/>
      <c r="W52" s="17">
        <f>E52+M52+S52+AD52</f>
        <v>829</v>
      </c>
      <c r="X52" s="17"/>
      <c r="Y52" s="17">
        <f>I52+Q52+U52+AE52</f>
        <v>2487</v>
      </c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64" ht="12.75">
      <c r="A53" s="11" t="s">
        <v>5</v>
      </c>
      <c r="C53" s="17">
        <v>7</v>
      </c>
      <c r="D53" s="17"/>
      <c r="E53" s="17">
        <v>582</v>
      </c>
      <c r="F53" s="17"/>
      <c r="G53" s="17">
        <f>+E53/C53</f>
        <v>83.14285714285714</v>
      </c>
      <c r="H53" s="17"/>
      <c r="I53" s="17">
        <v>1746</v>
      </c>
      <c r="J53" s="18"/>
      <c r="K53" s="17">
        <v>0</v>
      </c>
      <c r="L53" s="17"/>
      <c r="M53" s="17">
        <v>0</v>
      </c>
      <c r="N53" s="17"/>
      <c r="O53" s="17">
        <v>0</v>
      </c>
      <c r="P53" s="17"/>
      <c r="Q53" s="17">
        <v>0</v>
      </c>
      <c r="R53" s="18"/>
      <c r="S53" s="17">
        <v>0</v>
      </c>
      <c r="T53" s="17"/>
      <c r="U53" s="17">
        <v>0</v>
      </c>
      <c r="V53" s="18"/>
      <c r="W53" s="17">
        <f>E53+M53+S53+AD53</f>
        <v>582</v>
      </c>
      <c r="X53" s="17"/>
      <c r="Y53" s="17">
        <f>I53+Q53+U53+AE53</f>
        <v>1746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:64" s="13" customFormat="1" ht="12.75">
      <c r="A54" s="11" t="s">
        <v>221</v>
      </c>
      <c r="C54" s="14">
        <f>+C55+C56</f>
        <v>32</v>
      </c>
      <c r="D54" s="14"/>
      <c r="E54" s="14">
        <f>+E55+E56</f>
        <v>1070</v>
      </c>
      <c r="F54" s="14"/>
      <c r="G54" s="14">
        <f>E54/C54</f>
        <v>33.4375</v>
      </c>
      <c r="H54" s="14"/>
      <c r="I54" s="14">
        <f>+I55+I56</f>
        <v>3245</v>
      </c>
      <c r="J54" s="15"/>
      <c r="K54" s="14">
        <f>+K55+K56</f>
        <v>2</v>
      </c>
      <c r="L54" s="14"/>
      <c r="M54" s="14">
        <f>+M55+M56</f>
        <v>35</v>
      </c>
      <c r="N54" s="14"/>
      <c r="O54" s="14">
        <f>M54/K54</f>
        <v>17.5</v>
      </c>
      <c r="P54" s="14"/>
      <c r="Q54" s="14">
        <f>+Q55+Q56</f>
        <v>0</v>
      </c>
      <c r="R54" s="15"/>
      <c r="S54" s="14">
        <f>+S55+S56</f>
        <v>19</v>
      </c>
      <c r="T54" s="25"/>
      <c r="U54" s="14">
        <f>+U55+U56</f>
        <v>57</v>
      </c>
      <c r="V54" s="15"/>
      <c r="W54" s="14">
        <f>+W55+W56</f>
        <v>1124</v>
      </c>
      <c r="X54" s="14"/>
      <c r="Y54" s="14">
        <f>+Y55+Y56</f>
        <v>3302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ht="12.75">
      <c r="A55" s="11" t="s">
        <v>26</v>
      </c>
      <c r="C55" s="17">
        <v>32</v>
      </c>
      <c r="D55" s="17"/>
      <c r="E55" s="17">
        <v>1070</v>
      </c>
      <c r="F55" s="17"/>
      <c r="G55" s="17">
        <f>+E55/C55</f>
        <v>33.4375</v>
      </c>
      <c r="H55" s="17"/>
      <c r="I55" s="17">
        <v>3245</v>
      </c>
      <c r="J55" s="18"/>
      <c r="K55" s="17">
        <v>2</v>
      </c>
      <c r="L55" s="17"/>
      <c r="M55" s="17">
        <v>35</v>
      </c>
      <c r="N55" s="17"/>
      <c r="O55" s="17">
        <f>+M55/K55</f>
        <v>17.5</v>
      </c>
      <c r="P55" s="17"/>
      <c r="Q55" s="17">
        <v>0</v>
      </c>
      <c r="R55" s="18"/>
      <c r="S55" s="17">
        <v>19</v>
      </c>
      <c r="T55" s="17"/>
      <c r="U55" s="17">
        <v>57</v>
      </c>
      <c r="V55" s="18"/>
      <c r="W55" s="17">
        <f>E55+M55+S55+AD55</f>
        <v>1124</v>
      </c>
      <c r="X55" s="17"/>
      <c r="Y55" s="17">
        <f>I55+Q55+U55+AE55</f>
        <v>3302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64" ht="12.75">
      <c r="A56" s="11" t="s">
        <v>5</v>
      </c>
      <c r="C56" s="17">
        <v>0</v>
      </c>
      <c r="D56" s="17"/>
      <c r="E56" s="17">
        <v>0</v>
      </c>
      <c r="F56" s="17"/>
      <c r="G56" s="17" t="e">
        <f>+E56/C56</f>
        <v>#DIV/0!</v>
      </c>
      <c r="H56" s="17"/>
      <c r="I56" s="17">
        <v>0</v>
      </c>
      <c r="J56" s="18"/>
      <c r="K56" s="17">
        <v>0</v>
      </c>
      <c r="L56" s="17"/>
      <c r="M56" s="17">
        <v>0</v>
      </c>
      <c r="N56" s="17"/>
      <c r="O56" s="17">
        <v>0</v>
      </c>
      <c r="P56" s="17"/>
      <c r="Q56" s="17">
        <v>0</v>
      </c>
      <c r="R56" s="18"/>
      <c r="S56" s="17">
        <v>0</v>
      </c>
      <c r="T56" s="17"/>
      <c r="U56" s="17">
        <v>0</v>
      </c>
      <c r="V56" s="18"/>
      <c r="W56" s="17">
        <f>E56+M56+S56+AD56</f>
        <v>0</v>
      </c>
      <c r="X56" s="17"/>
      <c r="Y56" s="17">
        <f>I56+Q56+U56+AE56</f>
        <v>0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</row>
    <row r="57" spans="1:64" s="13" customFormat="1" ht="12.75">
      <c r="A57" s="11" t="s">
        <v>7</v>
      </c>
      <c r="C57" s="14">
        <f>+C58+C59</f>
        <v>50</v>
      </c>
      <c r="D57" s="14"/>
      <c r="E57" s="14">
        <f>+E58+E59</f>
        <v>2719</v>
      </c>
      <c r="F57" s="14"/>
      <c r="G57" s="14">
        <f>E57/C57</f>
        <v>54.38</v>
      </c>
      <c r="H57" s="14"/>
      <c r="I57" s="14">
        <f>+I58+I59</f>
        <v>8029</v>
      </c>
      <c r="J57" s="15"/>
      <c r="K57" s="14">
        <f>+K58+K59</f>
        <v>55</v>
      </c>
      <c r="L57" s="14"/>
      <c r="M57" s="14">
        <f>+M58+M59</f>
        <v>1170</v>
      </c>
      <c r="N57" s="14"/>
      <c r="O57" s="14">
        <f>M57/K57</f>
        <v>21.272727272727273</v>
      </c>
      <c r="P57" s="14"/>
      <c r="Q57" s="14">
        <f>+Q58+Q59</f>
        <v>1410</v>
      </c>
      <c r="R57" s="15"/>
      <c r="S57" s="14">
        <f>+S58+S59</f>
        <v>93</v>
      </c>
      <c r="T57" s="14"/>
      <c r="U57" s="14">
        <f>+U58+U59</f>
        <v>329</v>
      </c>
      <c r="V57" s="15"/>
      <c r="W57" s="14">
        <f>+W58+W59</f>
        <v>3982</v>
      </c>
      <c r="X57" s="14"/>
      <c r="Y57" s="14">
        <f>+Y58+Y59</f>
        <v>9768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4" ht="12.75">
      <c r="A58" s="11" t="s">
        <v>224</v>
      </c>
      <c r="C58" s="17">
        <v>50</v>
      </c>
      <c r="D58" s="17"/>
      <c r="E58" s="17">
        <v>2719</v>
      </c>
      <c r="F58" s="17"/>
      <c r="G58" s="17">
        <f>+E58/C58</f>
        <v>54.38</v>
      </c>
      <c r="H58" s="17"/>
      <c r="I58" s="17">
        <v>8029</v>
      </c>
      <c r="J58" s="18"/>
      <c r="K58" s="17">
        <v>55</v>
      </c>
      <c r="L58" s="17"/>
      <c r="M58" s="17">
        <v>1170</v>
      </c>
      <c r="N58" s="17"/>
      <c r="O58" s="17">
        <f>+M58/K58</f>
        <v>21.272727272727273</v>
      </c>
      <c r="P58" s="17"/>
      <c r="Q58" s="17">
        <v>1410</v>
      </c>
      <c r="R58" s="18"/>
      <c r="S58" s="17">
        <v>93</v>
      </c>
      <c r="T58" s="17"/>
      <c r="U58" s="17">
        <v>329</v>
      </c>
      <c r="V58" s="18"/>
      <c r="W58" s="17">
        <f>E58+M58+S58+AD58</f>
        <v>3982</v>
      </c>
      <c r="X58" s="17"/>
      <c r="Y58" s="17">
        <f>I58+Q58+U58+AE58</f>
        <v>9768</v>
      </c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ht="12.75">
      <c r="A59" s="11" t="s">
        <v>5</v>
      </c>
      <c r="C59" s="17">
        <v>0</v>
      </c>
      <c r="D59" s="17"/>
      <c r="E59" s="17">
        <v>0</v>
      </c>
      <c r="F59" s="17"/>
      <c r="G59" s="17">
        <v>0</v>
      </c>
      <c r="H59" s="17"/>
      <c r="I59" s="17">
        <v>0</v>
      </c>
      <c r="J59" s="18"/>
      <c r="K59" s="17">
        <v>0</v>
      </c>
      <c r="L59" s="17"/>
      <c r="M59" s="17">
        <v>0</v>
      </c>
      <c r="N59" s="17"/>
      <c r="O59" s="17">
        <v>0</v>
      </c>
      <c r="P59" s="17"/>
      <c r="Q59" s="17">
        <v>0</v>
      </c>
      <c r="R59" s="18"/>
      <c r="S59" s="17">
        <v>0</v>
      </c>
      <c r="T59" s="17"/>
      <c r="U59" s="17">
        <v>0</v>
      </c>
      <c r="V59" s="18"/>
      <c r="W59" s="17">
        <f>E59+M59+S59+AD59</f>
        <v>0</v>
      </c>
      <c r="X59" s="17"/>
      <c r="Y59" s="17">
        <f>I59+Q59+U59+AE59</f>
        <v>0</v>
      </c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64" s="13" customFormat="1" ht="12.75">
      <c r="A60" s="11" t="s">
        <v>8</v>
      </c>
      <c r="C60" s="14">
        <f>+C61+C62+C63</f>
        <v>44</v>
      </c>
      <c r="D60" s="14"/>
      <c r="E60" s="14">
        <f>+E61+E62+E63</f>
        <v>2181</v>
      </c>
      <c r="F60" s="14"/>
      <c r="G60" s="14">
        <f>E60/C60</f>
        <v>49.56818181818182</v>
      </c>
      <c r="H60" s="14"/>
      <c r="I60" s="14">
        <f>+I61+I62+I63</f>
        <v>6309</v>
      </c>
      <c r="J60" s="15"/>
      <c r="K60" s="14">
        <f>+K61+K62+K63</f>
        <v>44</v>
      </c>
      <c r="L60" s="14"/>
      <c r="M60" s="14">
        <f>+M61+M62+M63</f>
        <v>1170</v>
      </c>
      <c r="N60" s="14"/>
      <c r="O60" s="14">
        <f>M60/K60</f>
        <v>26.59090909090909</v>
      </c>
      <c r="P60" s="14"/>
      <c r="Q60" s="14">
        <f>+Q61+Q62+Q63</f>
        <v>1170</v>
      </c>
      <c r="R60" s="15"/>
      <c r="S60" s="14">
        <f>+S61+S62+S63</f>
        <v>126</v>
      </c>
      <c r="T60" s="14"/>
      <c r="U60" s="14">
        <f>+U61+U62+U63</f>
        <v>292</v>
      </c>
      <c r="V60" s="15"/>
      <c r="W60" s="14">
        <f>+W61+W62+W63</f>
        <v>3477</v>
      </c>
      <c r="X60" s="14"/>
      <c r="Y60" s="14">
        <f>+Y61+Y62+Y63</f>
        <v>7771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64" ht="12.75">
      <c r="A61" s="11" t="s">
        <v>225</v>
      </c>
      <c r="C61" s="17">
        <v>40</v>
      </c>
      <c r="D61" s="17"/>
      <c r="E61" s="17">
        <v>2143</v>
      </c>
      <c r="F61" s="17"/>
      <c r="G61" s="17">
        <f>+E61/C61</f>
        <v>53.575</v>
      </c>
      <c r="H61" s="17"/>
      <c r="I61" s="17">
        <v>6253</v>
      </c>
      <c r="J61" s="18"/>
      <c r="K61" s="17">
        <v>44</v>
      </c>
      <c r="L61" s="17"/>
      <c r="M61" s="17">
        <v>1170</v>
      </c>
      <c r="N61" s="17"/>
      <c r="O61" s="17">
        <f>+M61/K61</f>
        <v>26.59090909090909</v>
      </c>
      <c r="P61" s="17"/>
      <c r="Q61" s="17">
        <v>1170</v>
      </c>
      <c r="R61" s="18"/>
      <c r="S61" s="17">
        <v>97</v>
      </c>
      <c r="T61" s="17"/>
      <c r="U61" s="17">
        <v>187</v>
      </c>
      <c r="V61" s="18"/>
      <c r="W61" s="17">
        <f>E61+M61+S61+AD61</f>
        <v>3410</v>
      </c>
      <c r="X61" s="17"/>
      <c r="Y61" s="17">
        <f>I61+Q61+U61+AE61</f>
        <v>7610</v>
      </c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254" ht="12.75">
      <c r="A62" s="11" t="s">
        <v>226</v>
      </c>
      <c r="B62" s="12"/>
      <c r="C62" s="17">
        <v>4</v>
      </c>
      <c r="D62" s="17"/>
      <c r="E62" s="17">
        <v>38</v>
      </c>
      <c r="F62" s="17"/>
      <c r="G62" s="17">
        <f>+E62/C62</f>
        <v>9.5</v>
      </c>
      <c r="H62" s="17"/>
      <c r="I62" s="17">
        <v>56</v>
      </c>
      <c r="J62" s="18"/>
      <c r="K62" s="17">
        <v>0</v>
      </c>
      <c r="L62" s="17"/>
      <c r="M62" s="17">
        <v>0</v>
      </c>
      <c r="N62" s="17"/>
      <c r="O62" s="17">
        <v>0</v>
      </c>
      <c r="P62" s="17"/>
      <c r="Q62" s="17">
        <v>0</v>
      </c>
      <c r="R62" s="18"/>
      <c r="S62" s="17">
        <v>29</v>
      </c>
      <c r="T62" s="17"/>
      <c r="U62" s="17">
        <v>105</v>
      </c>
      <c r="V62" s="18"/>
      <c r="W62" s="17">
        <f>E62+M62+S62+AD62</f>
        <v>67</v>
      </c>
      <c r="X62" s="17"/>
      <c r="Y62" s="17">
        <f>I62+Q62+U62+AE62</f>
        <v>161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64" ht="12.75">
      <c r="A63" s="11" t="s">
        <v>5</v>
      </c>
      <c r="C63" s="17">
        <v>0</v>
      </c>
      <c r="D63" s="17"/>
      <c r="E63" s="17">
        <v>0</v>
      </c>
      <c r="F63" s="17"/>
      <c r="G63" s="17">
        <v>0</v>
      </c>
      <c r="H63" s="17"/>
      <c r="I63" s="17">
        <v>0</v>
      </c>
      <c r="J63" s="18"/>
      <c r="K63" s="17">
        <v>0</v>
      </c>
      <c r="L63" s="17"/>
      <c r="M63" s="17">
        <v>0</v>
      </c>
      <c r="N63" s="17"/>
      <c r="O63" s="17">
        <v>0</v>
      </c>
      <c r="P63" s="17"/>
      <c r="Q63" s="17">
        <v>0</v>
      </c>
      <c r="R63" s="18"/>
      <c r="S63" s="17">
        <v>0</v>
      </c>
      <c r="T63" s="17"/>
      <c r="U63" s="17">
        <v>0</v>
      </c>
      <c r="V63" s="18"/>
      <c r="W63" s="17">
        <f>E63+M63+S63+AD63</f>
        <v>0</v>
      </c>
      <c r="X63" s="17"/>
      <c r="Y63" s="17">
        <f>I63+Q63+U63+AE63</f>
        <v>0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64" s="13" customFormat="1" ht="12.75">
      <c r="A64" s="11" t="s">
        <v>154</v>
      </c>
      <c r="C64" s="14">
        <f>+C65+C66+C67</f>
        <v>124</v>
      </c>
      <c r="D64" s="14"/>
      <c r="E64" s="14">
        <f>+E65+E66+E67</f>
        <v>3398</v>
      </c>
      <c r="F64" s="14"/>
      <c r="G64" s="14">
        <f>E64/C64</f>
        <v>27.403225806451612</v>
      </c>
      <c r="H64" s="14"/>
      <c r="I64" s="14">
        <f>+I65+I66+I67</f>
        <v>10052</v>
      </c>
      <c r="J64" s="15"/>
      <c r="K64" s="14">
        <f>+K65+K66+K67</f>
        <v>0</v>
      </c>
      <c r="L64" s="14"/>
      <c r="M64" s="14">
        <f>+M65+M66+M67</f>
        <v>0</v>
      </c>
      <c r="N64" s="14"/>
      <c r="O64" s="14">
        <v>0</v>
      </c>
      <c r="P64" s="14"/>
      <c r="Q64" s="14">
        <f>+Q65+Q66+Q67</f>
        <v>0</v>
      </c>
      <c r="R64" s="15"/>
      <c r="S64" s="14">
        <f>+S65+S66+S67</f>
        <v>153</v>
      </c>
      <c r="T64" s="14"/>
      <c r="U64" s="14">
        <f>+U65+U66+U67</f>
        <v>598</v>
      </c>
      <c r="V64" s="15"/>
      <c r="W64" s="14">
        <f>+W65+W66+W67</f>
        <v>3551</v>
      </c>
      <c r="X64" s="14"/>
      <c r="Y64" s="14">
        <f>+Y65+Y66+Y67</f>
        <v>10650</v>
      </c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64" ht="12.75">
      <c r="A65" s="11" t="s">
        <v>155</v>
      </c>
      <c r="C65" s="17">
        <v>109</v>
      </c>
      <c r="D65" s="17"/>
      <c r="E65" s="17">
        <v>2953</v>
      </c>
      <c r="F65" s="17"/>
      <c r="G65" s="17">
        <f>+E65/C65</f>
        <v>27.091743119266056</v>
      </c>
      <c r="H65" s="17"/>
      <c r="I65" s="17">
        <v>8859</v>
      </c>
      <c r="J65" s="18"/>
      <c r="K65" s="17">
        <v>0</v>
      </c>
      <c r="L65" s="17"/>
      <c r="M65" s="17">
        <v>0</v>
      </c>
      <c r="N65" s="17"/>
      <c r="O65" s="17">
        <v>0</v>
      </c>
      <c r="P65" s="17"/>
      <c r="Q65" s="17">
        <v>0</v>
      </c>
      <c r="R65" s="18"/>
      <c r="S65" s="17">
        <v>138</v>
      </c>
      <c r="T65" s="17"/>
      <c r="U65" s="17">
        <v>568</v>
      </c>
      <c r="V65" s="18"/>
      <c r="W65" s="17">
        <f>E65+M65+S65+AD65</f>
        <v>3091</v>
      </c>
      <c r="X65" s="17"/>
      <c r="Y65" s="17">
        <f>I65+Q65+U65+AE65</f>
        <v>9427</v>
      </c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254" ht="12.75">
      <c r="A66" s="11" t="s">
        <v>11</v>
      </c>
      <c r="B66" s="12"/>
      <c r="C66" s="17">
        <v>14</v>
      </c>
      <c r="D66" s="17"/>
      <c r="E66" s="17">
        <v>411</v>
      </c>
      <c r="F66" s="17"/>
      <c r="G66" s="17">
        <f>+E66/C66</f>
        <v>29.357142857142858</v>
      </c>
      <c r="H66" s="17"/>
      <c r="I66" s="17">
        <v>1091</v>
      </c>
      <c r="J66" s="18"/>
      <c r="K66" s="17">
        <v>0</v>
      </c>
      <c r="L66" s="17"/>
      <c r="M66" s="17">
        <v>0</v>
      </c>
      <c r="N66" s="17"/>
      <c r="O66" s="17">
        <v>0</v>
      </c>
      <c r="P66" s="17"/>
      <c r="Q66" s="17">
        <v>0</v>
      </c>
      <c r="R66" s="18"/>
      <c r="S66" s="17">
        <v>15</v>
      </c>
      <c r="T66" s="17"/>
      <c r="U66" s="17">
        <v>30</v>
      </c>
      <c r="V66" s="18"/>
      <c r="W66" s="17">
        <f>E66+M66+S66+AD66</f>
        <v>426</v>
      </c>
      <c r="X66" s="17"/>
      <c r="Y66" s="17">
        <f>I66+Q66+U66+AE66</f>
        <v>1121</v>
      </c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</row>
    <row r="67" spans="1:64" ht="12.75">
      <c r="A67" s="11" t="s">
        <v>5</v>
      </c>
      <c r="C67" s="17">
        <v>1</v>
      </c>
      <c r="D67" s="17"/>
      <c r="E67" s="17">
        <v>34</v>
      </c>
      <c r="F67" s="17"/>
      <c r="G67" s="17">
        <f>+E67/C67</f>
        <v>34</v>
      </c>
      <c r="H67" s="17"/>
      <c r="I67" s="17">
        <v>102</v>
      </c>
      <c r="J67" s="18"/>
      <c r="K67" s="17">
        <v>0</v>
      </c>
      <c r="L67" s="17"/>
      <c r="M67" s="17">
        <v>0</v>
      </c>
      <c r="N67" s="17"/>
      <c r="O67" s="17">
        <v>0</v>
      </c>
      <c r="P67" s="17"/>
      <c r="Q67" s="17">
        <v>0</v>
      </c>
      <c r="R67" s="18"/>
      <c r="S67" s="17">
        <v>0</v>
      </c>
      <c r="T67" s="17"/>
      <c r="U67" s="17">
        <v>0</v>
      </c>
      <c r="V67" s="18"/>
      <c r="W67" s="17">
        <f>E67+M67+S67+AD67</f>
        <v>34</v>
      </c>
      <c r="X67" s="17"/>
      <c r="Y67" s="17">
        <f>I67+Q67+U67+AE67</f>
        <v>102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2.75">
      <c r="A68" s="11" t="s">
        <v>9</v>
      </c>
      <c r="C68" s="14">
        <f>+C69+C70</f>
        <v>45</v>
      </c>
      <c r="D68" s="14"/>
      <c r="E68" s="14">
        <f>+E69+E70</f>
        <v>1960</v>
      </c>
      <c r="F68" s="14"/>
      <c r="G68" s="14">
        <f>E68/C68</f>
        <v>43.55555555555556</v>
      </c>
      <c r="H68" s="14"/>
      <c r="I68" s="14">
        <f>+I69+I70</f>
        <v>5980</v>
      </c>
      <c r="J68" s="15"/>
      <c r="K68" s="14">
        <f>+K69+K70</f>
        <v>0</v>
      </c>
      <c r="L68" s="14"/>
      <c r="M68" s="14">
        <f>+M69+M70</f>
        <v>0</v>
      </c>
      <c r="N68" s="14"/>
      <c r="O68" s="14">
        <v>0</v>
      </c>
      <c r="P68" s="14"/>
      <c r="Q68" s="14">
        <f>+Q69+Q70</f>
        <v>0</v>
      </c>
      <c r="R68" s="15"/>
      <c r="S68" s="14">
        <f>+S69+S70</f>
        <v>44</v>
      </c>
      <c r="T68" s="14"/>
      <c r="U68" s="14">
        <f>+U69+U70</f>
        <v>155</v>
      </c>
      <c r="V68" s="15"/>
      <c r="W68" s="14">
        <f>+W69+W70</f>
        <v>2004</v>
      </c>
      <c r="X68" s="14"/>
      <c r="Y68" s="14">
        <f>+Y69+Y70</f>
        <v>6135</v>
      </c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spans="1:64" ht="12.75">
      <c r="A69" s="11" t="s">
        <v>227</v>
      </c>
      <c r="C69" s="17">
        <v>45</v>
      </c>
      <c r="D69" s="17"/>
      <c r="E69" s="17">
        <v>1960</v>
      </c>
      <c r="F69" s="17"/>
      <c r="G69" s="17">
        <f>+E69/C69</f>
        <v>43.55555555555556</v>
      </c>
      <c r="H69" s="17"/>
      <c r="I69" s="17">
        <v>5980</v>
      </c>
      <c r="J69" s="18"/>
      <c r="K69" s="17">
        <v>0</v>
      </c>
      <c r="L69" s="17"/>
      <c r="M69" s="17">
        <v>0</v>
      </c>
      <c r="N69" s="17"/>
      <c r="O69" s="17">
        <v>0</v>
      </c>
      <c r="P69" s="17"/>
      <c r="Q69" s="17">
        <v>0</v>
      </c>
      <c r="R69" s="18"/>
      <c r="S69" s="17">
        <v>44</v>
      </c>
      <c r="T69" s="17"/>
      <c r="U69" s="17">
        <v>155</v>
      </c>
      <c r="V69" s="18"/>
      <c r="W69" s="17">
        <f>E69+M69+S69+AD69</f>
        <v>2004</v>
      </c>
      <c r="X69" s="17"/>
      <c r="Y69" s="17">
        <f>I69+Q69+U69+AE69</f>
        <v>6135</v>
      </c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ht="12.75">
      <c r="A70" s="11" t="s">
        <v>5</v>
      </c>
      <c r="C70" s="17">
        <v>0</v>
      </c>
      <c r="D70" s="17"/>
      <c r="E70" s="17">
        <v>0</v>
      </c>
      <c r="F70" s="17"/>
      <c r="G70" s="17">
        <v>0</v>
      </c>
      <c r="H70" s="17"/>
      <c r="I70" s="17">
        <v>0</v>
      </c>
      <c r="J70" s="18"/>
      <c r="K70" s="17">
        <v>0</v>
      </c>
      <c r="L70" s="17"/>
      <c r="M70" s="17">
        <v>0</v>
      </c>
      <c r="N70" s="17"/>
      <c r="O70" s="17">
        <v>0</v>
      </c>
      <c r="P70" s="17"/>
      <c r="Q70" s="17">
        <v>0</v>
      </c>
      <c r="R70" s="18"/>
      <c r="S70" s="17">
        <v>0</v>
      </c>
      <c r="T70" s="17"/>
      <c r="U70" s="17">
        <v>0</v>
      </c>
      <c r="V70" s="18"/>
      <c r="W70" s="17">
        <f>E70+M70+S70+AD70</f>
        <v>0</v>
      </c>
      <c r="X70" s="17"/>
      <c r="Y70" s="17">
        <f>I70+Q70+U70+AE70</f>
        <v>0</v>
      </c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254" s="13" customFormat="1" ht="12.75">
      <c r="A71" s="11" t="s">
        <v>10</v>
      </c>
      <c r="B71" s="16"/>
      <c r="C71" s="14">
        <f>SUM(C72:C74)</f>
        <v>192</v>
      </c>
      <c r="D71" s="14"/>
      <c r="E71" s="14">
        <f>SUM(E72:E74)</f>
        <v>4574</v>
      </c>
      <c r="F71" s="14"/>
      <c r="G71" s="14">
        <f>E71/C71</f>
        <v>23.822916666666668</v>
      </c>
      <c r="H71" s="14"/>
      <c r="I71" s="14">
        <f>SUM(I72:I74)</f>
        <v>13802</v>
      </c>
      <c r="J71" s="15"/>
      <c r="K71" s="14">
        <f>SUM(K72:K74)</f>
        <v>0</v>
      </c>
      <c r="L71" s="14"/>
      <c r="M71" s="14">
        <f>SUM(M72:M74)</f>
        <v>0</v>
      </c>
      <c r="N71" s="14"/>
      <c r="O71" s="14">
        <v>0</v>
      </c>
      <c r="P71" s="14"/>
      <c r="Q71" s="14">
        <f>SUM(Q72:Q74)</f>
        <v>0</v>
      </c>
      <c r="R71" s="15"/>
      <c r="S71" s="14">
        <f>SUM(S72:S74)</f>
        <v>82</v>
      </c>
      <c r="T71" s="14"/>
      <c r="U71" s="14">
        <f>SUM(U72:U74)</f>
        <v>254</v>
      </c>
      <c r="V71" s="15"/>
      <c r="W71" s="14">
        <f>SUM(W72:W74)</f>
        <v>4656</v>
      </c>
      <c r="X71" s="14"/>
      <c r="Y71" s="14">
        <f>SUM(Y72:Y74)</f>
        <v>14056</v>
      </c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</row>
    <row r="72" spans="1:64" ht="12.75">
      <c r="A72" s="11" t="s">
        <v>183</v>
      </c>
      <c r="C72" s="17">
        <v>79</v>
      </c>
      <c r="D72" s="17"/>
      <c r="E72" s="17">
        <v>1926</v>
      </c>
      <c r="F72" s="17"/>
      <c r="G72" s="17">
        <f>+E72/C72</f>
        <v>24.379746835443036</v>
      </c>
      <c r="H72" s="17"/>
      <c r="I72" s="17">
        <v>5778</v>
      </c>
      <c r="J72" s="18"/>
      <c r="K72" s="17">
        <v>0</v>
      </c>
      <c r="L72" s="17"/>
      <c r="M72" s="17">
        <v>0</v>
      </c>
      <c r="N72" s="17"/>
      <c r="O72" s="17">
        <v>0</v>
      </c>
      <c r="P72" s="17"/>
      <c r="Q72" s="17">
        <v>0</v>
      </c>
      <c r="R72" s="18"/>
      <c r="S72" s="17">
        <v>82</v>
      </c>
      <c r="T72" s="17"/>
      <c r="U72" s="17">
        <v>254</v>
      </c>
      <c r="V72" s="18"/>
      <c r="W72" s="17">
        <f>E72+M72+S72+AD72</f>
        <v>2008</v>
      </c>
      <c r="X72" s="17"/>
      <c r="Y72" s="17">
        <f>I72+Q72+U72+AE72</f>
        <v>6032</v>
      </c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ht="12.75">
      <c r="A73" s="11" t="s">
        <v>5</v>
      </c>
      <c r="C73" s="17">
        <v>7</v>
      </c>
      <c r="D73" s="17"/>
      <c r="E73" s="17">
        <v>392</v>
      </c>
      <c r="F73" s="17"/>
      <c r="G73" s="17">
        <f>+E73/C73</f>
        <v>56</v>
      </c>
      <c r="H73" s="17"/>
      <c r="I73" s="17">
        <v>1176</v>
      </c>
      <c r="J73" s="18"/>
      <c r="K73" s="17">
        <v>0</v>
      </c>
      <c r="L73" s="17"/>
      <c r="M73" s="17">
        <v>0</v>
      </c>
      <c r="N73" s="17"/>
      <c r="O73" s="17">
        <v>0</v>
      </c>
      <c r="P73" s="17"/>
      <c r="Q73" s="17">
        <v>0</v>
      </c>
      <c r="R73" s="18"/>
      <c r="S73" s="17">
        <v>0</v>
      </c>
      <c r="T73" s="17"/>
      <c r="U73" s="17">
        <v>0</v>
      </c>
      <c r="V73" s="18"/>
      <c r="W73" s="17">
        <f>E73+M73+S73+AD73</f>
        <v>392</v>
      </c>
      <c r="X73" s="17"/>
      <c r="Y73" s="17">
        <f>I73+Q73+U73+AE73</f>
        <v>1176</v>
      </c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ht="12.75">
      <c r="A74" s="29" t="s">
        <v>292</v>
      </c>
      <c r="C74" s="17">
        <v>106</v>
      </c>
      <c r="D74" s="17"/>
      <c r="E74" s="17">
        <v>2256</v>
      </c>
      <c r="F74" s="17"/>
      <c r="G74" s="17">
        <f>+E74/C74</f>
        <v>21.28301886792453</v>
      </c>
      <c r="H74" s="17"/>
      <c r="I74" s="17">
        <v>6848</v>
      </c>
      <c r="J74" s="18"/>
      <c r="K74" s="17">
        <v>0</v>
      </c>
      <c r="L74" s="17"/>
      <c r="M74" s="17">
        <v>0</v>
      </c>
      <c r="N74" s="17"/>
      <c r="O74" s="17">
        <v>0</v>
      </c>
      <c r="P74" s="17"/>
      <c r="Q74" s="17">
        <v>0</v>
      </c>
      <c r="R74" s="18"/>
      <c r="S74" s="17">
        <v>0</v>
      </c>
      <c r="T74" s="17"/>
      <c r="U74" s="17">
        <v>0</v>
      </c>
      <c r="V74" s="18"/>
      <c r="W74" s="17">
        <f>E74+M74+S74+AD74</f>
        <v>2256</v>
      </c>
      <c r="X74" s="17"/>
      <c r="Y74" s="17">
        <f>I74+Q74+U74+AE74</f>
        <v>6848</v>
      </c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2.75">
      <c r="A75" s="11" t="s">
        <v>15</v>
      </c>
      <c r="C75" s="14">
        <f>SUM(C76:C81)</f>
        <v>86</v>
      </c>
      <c r="D75" s="14"/>
      <c r="E75" s="14">
        <f>SUM(E76:E81)</f>
        <v>3158</v>
      </c>
      <c r="F75" s="14"/>
      <c r="G75" s="14">
        <f>E75/C75</f>
        <v>36.72093023255814</v>
      </c>
      <c r="H75" s="14"/>
      <c r="I75" s="14">
        <f>SUM(I76:I81)</f>
        <v>9569</v>
      </c>
      <c r="J75" s="15"/>
      <c r="K75" s="14">
        <f>SUM(K76:K81)</f>
        <v>38</v>
      </c>
      <c r="L75" s="14"/>
      <c r="M75" s="14">
        <f>SUM(M76:M81)</f>
        <v>781</v>
      </c>
      <c r="N75" s="14"/>
      <c r="O75" s="14">
        <f>M75/K75</f>
        <v>20.55263157894737</v>
      </c>
      <c r="P75" s="14"/>
      <c r="Q75" s="14">
        <f>SUM(Q76:Q81)</f>
        <v>781</v>
      </c>
      <c r="R75" s="15"/>
      <c r="S75" s="14">
        <f>SUM(S76:S81)</f>
        <v>79</v>
      </c>
      <c r="T75" s="14"/>
      <c r="U75" s="14">
        <f>SUM(U76:U81)</f>
        <v>321</v>
      </c>
      <c r="V75" s="15"/>
      <c r="W75" s="14">
        <f>SUM(W76:W81)</f>
        <v>4018</v>
      </c>
      <c r="X75" s="14"/>
      <c r="Y75" s="14">
        <f>SUM(Y76:Y81)</f>
        <v>10671</v>
      </c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254" ht="12.75">
      <c r="A76" s="11" t="s">
        <v>16</v>
      </c>
      <c r="B76" s="12"/>
      <c r="C76" s="17">
        <v>18</v>
      </c>
      <c r="D76" s="17"/>
      <c r="E76" s="17">
        <v>930</v>
      </c>
      <c r="F76" s="17"/>
      <c r="G76" s="17">
        <f aca="true" t="shared" si="5" ref="G76:G81">+E76/C76</f>
        <v>51.666666666666664</v>
      </c>
      <c r="H76" s="17"/>
      <c r="I76" s="17">
        <v>2762</v>
      </c>
      <c r="J76" s="18"/>
      <c r="K76" s="17">
        <v>17</v>
      </c>
      <c r="L76" s="17"/>
      <c r="M76" s="17">
        <v>414</v>
      </c>
      <c r="N76" s="17"/>
      <c r="O76" s="17">
        <f>+M76/K76</f>
        <v>24.352941176470587</v>
      </c>
      <c r="P76" s="17"/>
      <c r="Q76" s="17">
        <v>414</v>
      </c>
      <c r="R76" s="18"/>
      <c r="S76" s="17">
        <v>24</v>
      </c>
      <c r="T76" s="17"/>
      <c r="U76" s="17">
        <v>92</v>
      </c>
      <c r="V76" s="18"/>
      <c r="W76" s="17">
        <f aca="true" t="shared" si="6" ref="W76:W81">E76+M76+S76+AD76</f>
        <v>1368</v>
      </c>
      <c r="X76" s="17"/>
      <c r="Y76" s="17">
        <f aca="true" t="shared" si="7" ref="Y76:Y81">I76+Q76+U76+AE76</f>
        <v>3268</v>
      </c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</row>
    <row r="77" spans="1:254" ht="12.75">
      <c r="A77" s="11" t="s">
        <v>17</v>
      </c>
      <c r="B77" s="12"/>
      <c r="C77" s="17">
        <v>40</v>
      </c>
      <c r="D77" s="17"/>
      <c r="E77" s="17">
        <v>617</v>
      </c>
      <c r="F77" s="17"/>
      <c r="G77" s="17">
        <f t="shared" si="5"/>
        <v>15.425</v>
      </c>
      <c r="H77" s="17"/>
      <c r="I77" s="17">
        <v>1905</v>
      </c>
      <c r="J77" s="18"/>
      <c r="K77" s="17">
        <v>0</v>
      </c>
      <c r="L77" s="17"/>
      <c r="M77" s="17">
        <v>0</v>
      </c>
      <c r="N77" s="17"/>
      <c r="O77" s="17">
        <v>0</v>
      </c>
      <c r="P77" s="17"/>
      <c r="Q77" s="17">
        <v>0</v>
      </c>
      <c r="R77" s="18"/>
      <c r="S77" s="17">
        <v>49</v>
      </c>
      <c r="T77" s="17"/>
      <c r="U77" s="17">
        <v>211</v>
      </c>
      <c r="V77" s="18"/>
      <c r="W77" s="17">
        <f t="shared" si="6"/>
        <v>666</v>
      </c>
      <c r="X77" s="17"/>
      <c r="Y77" s="17">
        <f t="shared" si="7"/>
        <v>2116</v>
      </c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</row>
    <row r="78" spans="1:254" ht="12.75">
      <c r="A78" s="11" t="s">
        <v>153</v>
      </c>
      <c r="B78" s="12"/>
      <c r="C78" s="17">
        <v>15</v>
      </c>
      <c r="D78" s="17"/>
      <c r="E78" s="17">
        <v>746</v>
      </c>
      <c r="F78" s="17"/>
      <c r="G78" s="17">
        <f t="shared" si="5"/>
        <v>49.733333333333334</v>
      </c>
      <c r="H78" s="17"/>
      <c r="I78" s="17">
        <v>2307</v>
      </c>
      <c r="J78" s="18"/>
      <c r="K78" s="17">
        <v>21</v>
      </c>
      <c r="L78" s="17"/>
      <c r="M78" s="17">
        <v>367</v>
      </c>
      <c r="N78" s="17"/>
      <c r="O78" s="17">
        <f>+M78/K78</f>
        <v>17.476190476190474</v>
      </c>
      <c r="P78" s="17"/>
      <c r="Q78" s="17">
        <v>367</v>
      </c>
      <c r="R78" s="18"/>
      <c r="S78" s="17">
        <v>4</v>
      </c>
      <c r="T78" s="17"/>
      <c r="U78" s="17">
        <v>12</v>
      </c>
      <c r="V78" s="18"/>
      <c r="W78" s="17">
        <f t="shared" si="6"/>
        <v>1117</v>
      </c>
      <c r="X78" s="17"/>
      <c r="Y78" s="17">
        <f t="shared" si="7"/>
        <v>2686</v>
      </c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</row>
    <row r="79" spans="1:64" ht="12.75">
      <c r="A79" s="11" t="s">
        <v>195</v>
      </c>
      <c r="C79" s="17">
        <v>7</v>
      </c>
      <c r="D79" s="17"/>
      <c r="E79" s="17">
        <v>86</v>
      </c>
      <c r="F79" s="17"/>
      <c r="G79" s="17">
        <f t="shared" si="5"/>
        <v>12.285714285714286</v>
      </c>
      <c r="H79" s="17"/>
      <c r="I79" s="17">
        <v>258</v>
      </c>
      <c r="J79" s="18"/>
      <c r="K79" s="17">
        <v>0</v>
      </c>
      <c r="L79" s="17"/>
      <c r="M79" s="17">
        <v>0</v>
      </c>
      <c r="N79" s="17"/>
      <c r="O79" s="17">
        <v>0</v>
      </c>
      <c r="P79" s="17"/>
      <c r="Q79" s="17">
        <v>0</v>
      </c>
      <c r="R79" s="18"/>
      <c r="S79" s="17">
        <v>2</v>
      </c>
      <c r="T79" s="17"/>
      <c r="U79" s="17">
        <v>6</v>
      </c>
      <c r="V79" s="18"/>
      <c r="W79" s="17">
        <f t="shared" si="6"/>
        <v>88</v>
      </c>
      <c r="X79" s="17"/>
      <c r="Y79" s="17">
        <f t="shared" si="7"/>
        <v>264</v>
      </c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ht="12.75">
      <c r="A80" s="11" t="s">
        <v>268</v>
      </c>
      <c r="C80" s="17">
        <v>1</v>
      </c>
      <c r="D80" s="17"/>
      <c r="E80" s="17">
        <v>14</v>
      </c>
      <c r="F80" s="17"/>
      <c r="G80" s="17">
        <f t="shared" si="5"/>
        <v>14</v>
      </c>
      <c r="H80" s="17"/>
      <c r="I80" s="17">
        <v>42</v>
      </c>
      <c r="J80" s="18"/>
      <c r="K80" s="17">
        <v>0</v>
      </c>
      <c r="L80" s="17"/>
      <c r="M80" s="17">
        <v>0</v>
      </c>
      <c r="N80" s="17"/>
      <c r="O80" s="17">
        <v>0</v>
      </c>
      <c r="P80" s="17"/>
      <c r="Q80" s="17">
        <v>0</v>
      </c>
      <c r="R80" s="18"/>
      <c r="S80" s="17">
        <v>0</v>
      </c>
      <c r="T80" s="17"/>
      <c r="U80" s="17">
        <v>0</v>
      </c>
      <c r="V80" s="18"/>
      <c r="W80" s="17">
        <f t="shared" si="6"/>
        <v>14</v>
      </c>
      <c r="X80" s="17"/>
      <c r="Y80" s="17">
        <f t="shared" si="7"/>
        <v>42</v>
      </c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254" ht="12.75">
      <c r="A81" s="11" t="s">
        <v>5</v>
      </c>
      <c r="B81" s="12"/>
      <c r="C81" s="17">
        <v>5</v>
      </c>
      <c r="D81" s="17"/>
      <c r="E81" s="17">
        <v>765</v>
      </c>
      <c r="F81" s="17"/>
      <c r="G81" s="17">
        <f t="shared" si="5"/>
        <v>153</v>
      </c>
      <c r="H81" s="17"/>
      <c r="I81" s="17">
        <v>2295</v>
      </c>
      <c r="J81" s="18"/>
      <c r="K81" s="17">
        <v>0</v>
      </c>
      <c r="L81" s="17"/>
      <c r="M81" s="17">
        <v>0</v>
      </c>
      <c r="N81" s="17"/>
      <c r="O81" s="17">
        <v>0</v>
      </c>
      <c r="P81" s="17"/>
      <c r="Q81" s="17">
        <v>0</v>
      </c>
      <c r="R81" s="18"/>
      <c r="S81" s="17">
        <v>0</v>
      </c>
      <c r="T81" s="17"/>
      <c r="U81" s="17">
        <v>0</v>
      </c>
      <c r="V81" s="18"/>
      <c r="W81" s="17">
        <f t="shared" si="6"/>
        <v>765</v>
      </c>
      <c r="X81" s="17"/>
      <c r="Y81" s="17">
        <f t="shared" si="7"/>
        <v>2295</v>
      </c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</row>
    <row r="82" spans="1:254" ht="12.75">
      <c r="A82" s="11" t="s">
        <v>279</v>
      </c>
      <c r="B82" s="16"/>
      <c r="C82" s="14">
        <f>+C83</f>
        <v>26</v>
      </c>
      <c r="D82" s="14"/>
      <c r="E82" s="14">
        <f>+E83</f>
        <v>434</v>
      </c>
      <c r="F82" s="14"/>
      <c r="G82" s="14">
        <f>E82/C82</f>
        <v>16.692307692307693</v>
      </c>
      <c r="H82" s="14"/>
      <c r="I82" s="14">
        <f>+I83</f>
        <v>1302</v>
      </c>
      <c r="J82" s="15"/>
      <c r="K82" s="14">
        <f>+K83</f>
        <v>0</v>
      </c>
      <c r="L82" s="14"/>
      <c r="M82" s="14">
        <f>+M83</f>
        <v>0</v>
      </c>
      <c r="N82" s="14"/>
      <c r="O82" s="14">
        <v>0</v>
      </c>
      <c r="P82" s="14"/>
      <c r="Q82" s="14">
        <f>+Q83</f>
        <v>0</v>
      </c>
      <c r="R82" s="15"/>
      <c r="S82" s="14">
        <f>+S83</f>
        <v>5</v>
      </c>
      <c r="T82" s="14"/>
      <c r="U82" s="14">
        <f>+U83</f>
        <v>15</v>
      </c>
      <c r="V82" s="15"/>
      <c r="W82" s="14">
        <f>+W83</f>
        <v>439</v>
      </c>
      <c r="X82" s="14"/>
      <c r="Y82" s="14">
        <f>+Y83</f>
        <v>1317</v>
      </c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</row>
    <row r="83" spans="1:254" ht="12.75">
      <c r="A83" s="11" t="s">
        <v>163</v>
      </c>
      <c r="C83" s="17">
        <v>26</v>
      </c>
      <c r="D83" s="17"/>
      <c r="E83" s="17">
        <v>434</v>
      </c>
      <c r="F83" s="17"/>
      <c r="G83" s="17">
        <f>+E83/C83</f>
        <v>16.692307692307693</v>
      </c>
      <c r="H83" s="17"/>
      <c r="I83" s="17">
        <v>1302</v>
      </c>
      <c r="J83" s="18"/>
      <c r="K83" s="17">
        <v>0</v>
      </c>
      <c r="L83" s="17"/>
      <c r="M83" s="17">
        <v>0</v>
      </c>
      <c r="N83" s="17"/>
      <c r="O83" s="17">
        <v>0</v>
      </c>
      <c r="P83" s="17"/>
      <c r="Q83" s="17">
        <v>0</v>
      </c>
      <c r="R83" s="18"/>
      <c r="S83" s="17">
        <v>5</v>
      </c>
      <c r="T83" s="17"/>
      <c r="U83" s="17">
        <v>15</v>
      </c>
      <c r="V83" s="18"/>
      <c r="W83" s="17">
        <f>E83+M83+S83+AD83</f>
        <v>439</v>
      </c>
      <c r="X83" s="17"/>
      <c r="Y83" s="17">
        <f>I83+Q83+U83+AE83</f>
        <v>1317</v>
      </c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</row>
    <row r="84" spans="1:254" s="13" customFormat="1" ht="12.75">
      <c r="A84" s="11" t="s">
        <v>18</v>
      </c>
      <c r="B84" s="16"/>
      <c r="C84" s="14">
        <f>+C85+C86</f>
        <v>84</v>
      </c>
      <c r="D84" s="14"/>
      <c r="E84" s="14">
        <f>+E85+E86</f>
        <v>3279</v>
      </c>
      <c r="F84" s="14"/>
      <c r="G84" s="14">
        <f>E84/C84</f>
        <v>39.035714285714285</v>
      </c>
      <c r="H84" s="14"/>
      <c r="I84" s="14">
        <f>+I85+I86</f>
        <v>9837</v>
      </c>
      <c r="J84" s="15"/>
      <c r="K84" s="14">
        <f>+K85+K86</f>
        <v>0</v>
      </c>
      <c r="L84" s="14"/>
      <c r="M84" s="14">
        <f>+M85+M86</f>
        <v>0</v>
      </c>
      <c r="N84" s="14"/>
      <c r="O84" s="14">
        <v>0</v>
      </c>
      <c r="P84" s="14"/>
      <c r="Q84" s="14">
        <f>+Q85+Q86</f>
        <v>0</v>
      </c>
      <c r="R84" s="15"/>
      <c r="S84" s="14">
        <f>+S85+S86</f>
        <v>40</v>
      </c>
      <c r="T84" s="14"/>
      <c r="U84" s="14">
        <f>+U85+U86</f>
        <v>128</v>
      </c>
      <c r="V84" s="15"/>
      <c r="W84" s="14">
        <f>+W85+W86</f>
        <v>3319</v>
      </c>
      <c r="X84" s="14"/>
      <c r="Y84" s="14">
        <f>+Y85+Y86</f>
        <v>9965</v>
      </c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</row>
    <row r="85" spans="1:64" ht="12.75">
      <c r="A85" s="11" t="s">
        <v>184</v>
      </c>
      <c r="C85" s="17">
        <v>62</v>
      </c>
      <c r="D85" s="17"/>
      <c r="E85" s="17">
        <v>1627</v>
      </c>
      <c r="F85" s="17"/>
      <c r="G85" s="17">
        <f>+E85/C85</f>
        <v>26.241935483870968</v>
      </c>
      <c r="H85" s="17"/>
      <c r="I85" s="17">
        <v>4881</v>
      </c>
      <c r="J85" s="18"/>
      <c r="K85" s="17">
        <v>0</v>
      </c>
      <c r="L85" s="17"/>
      <c r="M85" s="17">
        <v>0</v>
      </c>
      <c r="N85" s="17"/>
      <c r="O85" s="17">
        <v>0</v>
      </c>
      <c r="P85" s="17"/>
      <c r="Q85" s="17">
        <v>0</v>
      </c>
      <c r="R85" s="18"/>
      <c r="S85" s="17">
        <v>40</v>
      </c>
      <c r="T85" s="17"/>
      <c r="U85" s="17">
        <v>128</v>
      </c>
      <c r="V85" s="18"/>
      <c r="W85" s="17">
        <f>E85+M85+S85+AD85</f>
        <v>1667</v>
      </c>
      <c r="X85" s="17"/>
      <c r="Y85" s="17">
        <f>I85+Q85+U85+AE85</f>
        <v>5009</v>
      </c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ht="12.75">
      <c r="A86" s="11" t="s">
        <v>5</v>
      </c>
      <c r="C86" s="17">
        <v>22</v>
      </c>
      <c r="D86" s="17"/>
      <c r="E86" s="17">
        <v>1652</v>
      </c>
      <c r="F86" s="17"/>
      <c r="G86" s="17">
        <f>+E86/C86</f>
        <v>75.0909090909091</v>
      </c>
      <c r="H86" s="17"/>
      <c r="I86" s="17">
        <v>4956</v>
      </c>
      <c r="J86" s="18"/>
      <c r="K86" s="17">
        <v>0</v>
      </c>
      <c r="L86" s="17"/>
      <c r="M86" s="17">
        <v>0</v>
      </c>
      <c r="N86" s="17"/>
      <c r="O86" s="17">
        <v>0</v>
      </c>
      <c r="P86" s="17"/>
      <c r="Q86" s="17">
        <v>0</v>
      </c>
      <c r="R86" s="18"/>
      <c r="S86" s="17">
        <v>0</v>
      </c>
      <c r="T86" s="17"/>
      <c r="U86" s="17">
        <v>0</v>
      </c>
      <c r="V86" s="18"/>
      <c r="W86" s="17">
        <f>E86+M86+S86+AD86</f>
        <v>1652</v>
      </c>
      <c r="X86" s="17"/>
      <c r="Y86" s="17">
        <f>I86+Q86+U86+AE86</f>
        <v>4956</v>
      </c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254" ht="12.75">
      <c r="A87" s="11" t="s">
        <v>280</v>
      </c>
      <c r="B87" s="16"/>
      <c r="C87" s="14">
        <f>+C88</f>
        <v>0</v>
      </c>
      <c r="D87" s="14"/>
      <c r="E87" s="14">
        <f>+E88</f>
        <v>0</v>
      </c>
      <c r="F87" s="14"/>
      <c r="G87" s="14">
        <v>0</v>
      </c>
      <c r="H87" s="14"/>
      <c r="I87" s="14">
        <f>+I88</f>
        <v>0</v>
      </c>
      <c r="J87" s="15"/>
      <c r="K87" s="14">
        <f>+K88</f>
        <v>0</v>
      </c>
      <c r="L87" s="14"/>
      <c r="M87" s="14">
        <f>+M88</f>
        <v>0</v>
      </c>
      <c r="N87" s="14"/>
      <c r="O87" s="14">
        <v>0</v>
      </c>
      <c r="P87" s="14"/>
      <c r="Q87" s="14">
        <f>+Q88</f>
        <v>0</v>
      </c>
      <c r="R87" s="15"/>
      <c r="S87" s="14">
        <f>+S88</f>
        <v>0</v>
      </c>
      <c r="T87" s="14"/>
      <c r="U87" s="14">
        <f>+U88</f>
        <v>0</v>
      </c>
      <c r="V87" s="15"/>
      <c r="W87" s="14">
        <f>+W88</f>
        <v>0</v>
      </c>
      <c r="X87" s="14"/>
      <c r="Y87" s="14">
        <f>+Y88</f>
        <v>0</v>
      </c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</row>
    <row r="88" spans="1:254" ht="12.75">
      <c r="A88" s="11" t="s">
        <v>5</v>
      </c>
      <c r="C88" s="17">
        <v>0</v>
      </c>
      <c r="D88" s="17"/>
      <c r="E88" s="17">
        <v>0</v>
      </c>
      <c r="F88" s="17"/>
      <c r="G88" s="17">
        <v>0</v>
      </c>
      <c r="H88" s="17"/>
      <c r="I88" s="17">
        <v>0</v>
      </c>
      <c r="J88" s="18"/>
      <c r="K88" s="17">
        <v>0</v>
      </c>
      <c r="L88" s="17"/>
      <c r="M88" s="17">
        <v>0</v>
      </c>
      <c r="N88" s="17"/>
      <c r="O88" s="17">
        <v>0</v>
      </c>
      <c r="P88" s="17"/>
      <c r="Q88" s="17">
        <v>0</v>
      </c>
      <c r="R88" s="18"/>
      <c r="S88" s="17">
        <v>0</v>
      </c>
      <c r="T88" s="17"/>
      <c r="U88" s="17">
        <v>0</v>
      </c>
      <c r="V88" s="18"/>
      <c r="W88" s="17">
        <f>E88+M88+S88+AD88</f>
        <v>0</v>
      </c>
      <c r="X88" s="17"/>
      <c r="Y88" s="17">
        <f>I88+Q88+U88+AE88</f>
        <v>0</v>
      </c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</row>
    <row r="89" spans="1:64" s="13" customFormat="1" ht="12.75">
      <c r="A89" s="11" t="s">
        <v>160</v>
      </c>
      <c r="C89" s="14">
        <f>SUM(C90:C94)</f>
        <v>210</v>
      </c>
      <c r="D89" s="14"/>
      <c r="E89" s="14">
        <f>SUM(E90:E94)</f>
        <v>4732</v>
      </c>
      <c r="F89" s="14"/>
      <c r="G89" s="14">
        <f>E89/C89</f>
        <v>22.533333333333335</v>
      </c>
      <c r="H89" s="14"/>
      <c r="I89" s="14">
        <f>SUM(I90:I94)</f>
        <v>16262</v>
      </c>
      <c r="J89" s="15"/>
      <c r="K89" s="14">
        <f>SUM(K90:K94)</f>
        <v>0</v>
      </c>
      <c r="L89" s="14"/>
      <c r="M89" s="14">
        <f>SUM(M90:M94)</f>
        <v>0</v>
      </c>
      <c r="N89" s="14"/>
      <c r="O89" s="14">
        <v>0</v>
      </c>
      <c r="P89" s="14"/>
      <c r="Q89" s="14">
        <f>SUM(Q90:Q94)</f>
        <v>0</v>
      </c>
      <c r="R89" s="15"/>
      <c r="S89" s="14">
        <f>SUM(S90:S94)</f>
        <v>151</v>
      </c>
      <c r="T89" s="14"/>
      <c r="U89" s="14">
        <f>SUM(U90:U94)</f>
        <v>440</v>
      </c>
      <c r="V89" s="15"/>
      <c r="W89" s="14">
        <f>SUM(W90:W94)</f>
        <v>4883</v>
      </c>
      <c r="X89" s="14"/>
      <c r="Y89" s="14">
        <f>SUM(Y90:Y94)</f>
        <v>16702</v>
      </c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0" spans="1:254" ht="12.75">
      <c r="A90" s="11" t="s">
        <v>12</v>
      </c>
      <c r="B90" s="12"/>
      <c r="C90" s="17">
        <v>19</v>
      </c>
      <c r="D90" s="17"/>
      <c r="E90" s="17">
        <v>387</v>
      </c>
      <c r="F90" s="17"/>
      <c r="G90" s="17">
        <f>+E90/C90</f>
        <v>20.36842105263158</v>
      </c>
      <c r="H90" s="17"/>
      <c r="I90" s="17">
        <v>1371</v>
      </c>
      <c r="J90" s="18"/>
      <c r="K90" s="17">
        <v>0</v>
      </c>
      <c r="L90" s="17"/>
      <c r="M90" s="17">
        <v>0</v>
      </c>
      <c r="N90" s="17"/>
      <c r="O90" s="17">
        <v>0</v>
      </c>
      <c r="P90" s="17"/>
      <c r="Q90" s="17">
        <v>0</v>
      </c>
      <c r="R90" s="18"/>
      <c r="S90" s="17">
        <v>5</v>
      </c>
      <c r="T90" s="17"/>
      <c r="U90" s="17">
        <v>14</v>
      </c>
      <c r="V90" s="18"/>
      <c r="W90" s="17">
        <f>E90+M90+S90+AD90</f>
        <v>392</v>
      </c>
      <c r="X90" s="17"/>
      <c r="Y90" s="17">
        <f>I90+Q90+U90+AE90</f>
        <v>1385</v>
      </c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</row>
    <row r="91" spans="1:254" ht="12.75">
      <c r="A91" s="11" t="s">
        <v>13</v>
      </c>
      <c r="B91" s="12"/>
      <c r="C91" s="17">
        <v>28</v>
      </c>
      <c r="D91" s="17"/>
      <c r="E91" s="17">
        <v>489</v>
      </c>
      <c r="F91" s="17"/>
      <c r="G91" s="17">
        <f>+E91/C91</f>
        <v>17.464285714285715</v>
      </c>
      <c r="H91" s="17"/>
      <c r="I91" s="17">
        <v>1663</v>
      </c>
      <c r="J91" s="18"/>
      <c r="K91" s="17">
        <v>0</v>
      </c>
      <c r="L91" s="17"/>
      <c r="M91" s="17">
        <v>0</v>
      </c>
      <c r="N91" s="17"/>
      <c r="O91" s="17">
        <v>0</v>
      </c>
      <c r="P91" s="17"/>
      <c r="Q91" s="17">
        <v>0</v>
      </c>
      <c r="R91" s="18"/>
      <c r="S91" s="17">
        <v>6</v>
      </c>
      <c r="T91" s="17"/>
      <c r="U91" s="17">
        <v>24</v>
      </c>
      <c r="V91" s="18"/>
      <c r="W91" s="17">
        <f>E91+M91+S91+AD91</f>
        <v>495</v>
      </c>
      <c r="X91" s="17"/>
      <c r="Y91" s="17">
        <f>I91+Q91+U91+AE91</f>
        <v>1687</v>
      </c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</row>
    <row r="92" spans="1:254" ht="12.75">
      <c r="A92" s="11" t="s">
        <v>228</v>
      </c>
      <c r="B92" s="12"/>
      <c r="C92" s="17">
        <v>60</v>
      </c>
      <c r="D92" s="17"/>
      <c r="E92" s="17">
        <v>981</v>
      </c>
      <c r="F92" s="17"/>
      <c r="G92" s="17">
        <f>+E92/C92</f>
        <v>16.35</v>
      </c>
      <c r="H92" s="17"/>
      <c r="I92" s="17">
        <v>3308</v>
      </c>
      <c r="J92" s="18"/>
      <c r="K92" s="17">
        <v>0</v>
      </c>
      <c r="L92" s="17"/>
      <c r="M92" s="17">
        <v>0</v>
      </c>
      <c r="N92" s="17"/>
      <c r="O92" s="17">
        <v>0</v>
      </c>
      <c r="P92" s="17"/>
      <c r="Q92" s="17">
        <v>0</v>
      </c>
      <c r="R92" s="18"/>
      <c r="S92" s="17">
        <v>130</v>
      </c>
      <c r="T92" s="17"/>
      <c r="U92" s="17">
        <v>376</v>
      </c>
      <c r="V92" s="18"/>
      <c r="W92" s="17">
        <f>E92+M92+S92+AD92</f>
        <v>1111</v>
      </c>
      <c r="X92" s="17"/>
      <c r="Y92" s="17">
        <f>I92+Q92+U92+AE92</f>
        <v>3684</v>
      </c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</row>
    <row r="93" spans="1:254" ht="12.75">
      <c r="A93" s="11" t="s">
        <v>14</v>
      </c>
      <c r="B93" s="12"/>
      <c r="C93" s="17">
        <v>91</v>
      </c>
      <c r="D93" s="17"/>
      <c r="E93" s="17">
        <v>2224</v>
      </c>
      <c r="F93" s="17"/>
      <c r="G93" s="17">
        <f>+E93/C93</f>
        <v>24.439560439560438</v>
      </c>
      <c r="H93" s="17"/>
      <c r="I93" s="17">
        <v>7967</v>
      </c>
      <c r="J93" s="18"/>
      <c r="K93" s="17">
        <v>0</v>
      </c>
      <c r="L93" s="17"/>
      <c r="M93" s="17">
        <v>0</v>
      </c>
      <c r="N93" s="17"/>
      <c r="O93" s="17">
        <v>0</v>
      </c>
      <c r="P93" s="17"/>
      <c r="Q93" s="17">
        <v>0</v>
      </c>
      <c r="R93" s="18"/>
      <c r="S93" s="17">
        <v>10</v>
      </c>
      <c r="T93" s="17"/>
      <c r="U93" s="17">
        <v>26</v>
      </c>
      <c r="V93" s="18"/>
      <c r="W93" s="17">
        <f>E93+M93+S93+AD93</f>
        <v>2234</v>
      </c>
      <c r="X93" s="17"/>
      <c r="Y93" s="17">
        <f>I93+Q93+U93+AE93</f>
        <v>7993</v>
      </c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</row>
    <row r="94" spans="1:254" ht="12.75">
      <c r="A94" s="11" t="s">
        <v>5</v>
      </c>
      <c r="B94" s="12"/>
      <c r="C94" s="17">
        <v>12</v>
      </c>
      <c r="D94" s="17"/>
      <c r="E94" s="17">
        <v>651</v>
      </c>
      <c r="F94" s="17"/>
      <c r="G94" s="17">
        <f>+E94/C94</f>
        <v>54.25</v>
      </c>
      <c r="H94" s="17"/>
      <c r="I94" s="17">
        <v>1953</v>
      </c>
      <c r="J94" s="18"/>
      <c r="K94" s="17">
        <v>0</v>
      </c>
      <c r="L94" s="17"/>
      <c r="M94" s="17">
        <v>0</v>
      </c>
      <c r="N94" s="17"/>
      <c r="O94" s="17">
        <v>0</v>
      </c>
      <c r="P94" s="17"/>
      <c r="Q94" s="17">
        <v>0</v>
      </c>
      <c r="R94" s="18"/>
      <c r="S94" s="17">
        <v>0</v>
      </c>
      <c r="T94" s="17"/>
      <c r="U94" s="17">
        <v>0</v>
      </c>
      <c r="V94" s="18"/>
      <c r="W94" s="17">
        <f>E94+M94+S94+AD94</f>
        <v>651</v>
      </c>
      <c r="X94" s="17"/>
      <c r="Y94" s="17">
        <f>I94+Q94+U94+AE94</f>
        <v>1953</v>
      </c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</row>
    <row r="95" spans="1:64" s="13" customFormat="1" ht="12.75">
      <c r="A95" s="11" t="s">
        <v>194</v>
      </c>
      <c r="C95" s="14">
        <f>+C96+C97+C99+C98</f>
        <v>197</v>
      </c>
      <c r="D95" s="14"/>
      <c r="E95" s="14">
        <f>+E96+E97+E99+E98</f>
        <v>8643</v>
      </c>
      <c r="F95" s="14"/>
      <c r="G95" s="14">
        <f>E95/C95</f>
        <v>43.87309644670051</v>
      </c>
      <c r="H95" s="14"/>
      <c r="I95" s="14">
        <f>+I96+I97+I99+I98</f>
        <v>25597</v>
      </c>
      <c r="J95" s="15"/>
      <c r="K95" s="14">
        <f>+K96+K97+K99+K98</f>
        <v>0</v>
      </c>
      <c r="L95" s="14"/>
      <c r="M95" s="14">
        <f>+M96+M97+M99+M98</f>
        <v>0</v>
      </c>
      <c r="N95" s="14"/>
      <c r="O95" s="14">
        <v>0</v>
      </c>
      <c r="P95" s="14"/>
      <c r="Q95" s="14">
        <f>+Q96+Q97+Q99+Q98</f>
        <v>0</v>
      </c>
      <c r="R95" s="15"/>
      <c r="S95" s="14">
        <f>+S96+S97+S99+S98</f>
        <v>40</v>
      </c>
      <c r="T95" s="14"/>
      <c r="U95" s="14">
        <f>+U96+U97+U99+U98</f>
        <v>234</v>
      </c>
      <c r="V95" s="15"/>
      <c r="W95" s="14">
        <f>+W96+W97+W99+W98</f>
        <v>8683</v>
      </c>
      <c r="X95" s="14"/>
      <c r="Y95" s="14">
        <f>+Y96+Y97+Y99+Y98</f>
        <v>25831</v>
      </c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</row>
    <row r="96" spans="1:254" ht="12.75">
      <c r="A96" s="11" t="s">
        <v>19</v>
      </c>
      <c r="B96" s="12"/>
      <c r="C96" s="17">
        <v>137</v>
      </c>
      <c r="D96" s="17"/>
      <c r="E96" s="17">
        <v>5594</v>
      </c>
      <c r="F96" s="17"/>
      <c r="G96" s="17">
        <f>+E96/C96</f>
        <v>40.832116788321166</v>
      </c>
      <c r="H96" s="17"/>
      <c r="I96" s="17">
        <v>16450</v>
      </c>
      <c r="J96" s="18"/>
      <c r="K96" s="17">
        <v>0</v>
      </c>
      <c r="L96" s="17"/>
      <c r="M96" s="17">
        <v>0</v>
      </c>
      <c r="N96" s="17"/>
      <c r="O96" s="17">
        <v>0</v>
      </c>
      <c r="P96" s="17"/>
      <c r="Q96" s="17">
        <v>0</v>
      </c>
      <c r="R96" s="18"/>
      <c r="S96" s="17">
        <v>38</v>
      </c>
      <c r="T96" s="17"/>
      <c r="U96" s="17">
        <v>228</v>
      </c>
      <c r="V96" s="18"/>
      <c r="W96" s="17">
        <f>E96+M96+S96+AD96</f>
        <v>5632</v>
      </c>
      <c r="X96" s="17"/>
      <c r="Y96" s="17">
        <f>I96+Q96+U96+AE96</f>
        <v>16678</v>
      </c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</row>
    <row r="97" spans="1:254" ht="12.75">
      <c r="A97" s="11" t="s">
        <v>20</v>
      </c>
      <c r="B97" s="12"/>
      <c r="C97" s="17">
        <v>11</v>
      </c>
      <c r="D97" s="17"/>
      <c r="E97" s="17">
        <v>201</v>
      </c>
      <c r="F97" s="17"/>
      <c r="G97" s="17">
        <f>+E97/C97</f>
        <v>18.272727272727273</v>
      </c>
      <c r="H97" s="17"/>
      <c r="I97" s="17">
        <v>603</v>
      </c>
      <c r="J97" s="18"/>
      <c r="K97" s="17">
        <v>0</v>
      </c>
      <c r="L97" s="17"/>
      <c r="M97" s="17">
        <v>0</v>
      </c>
      <c r="N97" s="17"/>
      <c r="O97" s="17">
        <v>0</v>
      </c>
      <c r="P97" s="17"/>
      <c r="Q97" s="17">
        <v>0</v>
      </c>
      <c r="R97" s="18"/>
      <c r="S97" s="17">
        <v>1</v>
      </c>
      <c r="T97" s="17"/>
      <c r="U97" s="17">
        <v>3</v>
      </c>
      <c r="V97" s="18"/>
      <c r="W97" s="17">
        <f>E97+M97+S97+AD97</f>
        <v>202</v>
      </c>
      <c r="X97" s="17"/>
      <c r="Y97" s="17">
        <f>I97+Q97+U97+AE97</f>
        <v>606</v>
      </c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</row>
    <row r="98" spans="1:254" ht="12.75">
      <c r="A98" s="11" t="s">
        <v>199</v>
      </c>
      <c r="B98" s="12"/>
      <c r="C98" s="17">
        <v>1</v>
      </c>
      <c r="D98" s="17"/>
      <c r="E98" s="17">
        <v>72</v>
      </c>
      <c r="F98" s="17"/>
      <c r="G98" s="17">
        <f>+E98/C98</f>
        <v>72</v>
      </c>
      <c r="H98" s="17"/>
      <c r="I98" s="17">
        <v>216</v>
      </c>
      <c r="J98" s="18"/>
      <c r="K98" s="17">
        <v>0</v>
      </c>
      <c r="L98" s="17"/>
      <c r="M98" s="17">
        <v>0</v>
      </c>
      <c r="N98" s="17"/>
      <c r="O98" s="17">
        <v>0</v>
      </c>
      <c r="P98" s="17"/>
      <c r="Q98" s="17">
        <v>0</v>
      </c>
      <c r="R98" s="18"/>
      <c r="S98" s="17">
        <v>0</v>
      </c>
      <c r="T98" s="17"/>
      <c r="U98" s="17">
        <v>0</v>
      </c>
      <c r="V98" s="18"/>
      <c r="W98" s="17">
        <f>E98+M98+S98+AD98</f>
        <v>72</v>
      </c>
      <c r="X98" s="17"/>
      <c r="Y98" s="17">
        <f>I98+Q98+U98+AE98</f>
        <v>216</v>
      </c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</row>
    <row r="99" spans="1:254" ht="12.75">
      <c r="A99" s="11" t="s">
        <v>21</v>
      </c>
      <c r="B99" s="12"/>
      <c r="C99" s="17">
        <v>48</v>
      </c>
      <c r="D99" s="17"/>
      <c r="E99" s="17">
        <v>2776</v>
      </c>
      <c r="F99" s="17"/>
      <c r="G99" s="17">
        <f>+E99/C99</f>
        <v>57.833333333333336</v>
      </c>
      <c r="H99" s="17"/>
      <c r="I99" s="17">
        <v>8328</v>
      </c>
      <c r="J99" s="18"/>
      <c r="K99" s="17">
        <v>0</v>
      </c>
      <c r="L99" s="17"/>
      <c r="M99" s="17">
        <v>0</v>
      </c>
      <c r="N99" s="17"/>
      <c r="O99" s="17">
        <v>0</v>
      </c>
      <c r="P99" s="17"/>
      <c r="Q99" s="17">
        <v>0</v>
      </c>
      <c r="R99" s="18"/>
      <c r="S99" s="17">
        <v>1</v>
      </c>
      <c r="T99" s="17"/>
      <c r="U99" s="17">
        <v>3</v>
      </c>
      <c r="V99" s="18"/>
      <c r="W99" s="17">
        <f>E99+M99+S99+AD99</f>
        <v>2777</v>
      </c>
      <c r="X99" s="17"/>
      <c r="Y99" s="17">
        <f>I99+Q99+U99+AE99</f>
        <v>8331</v>
      </c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</row>
    <row r="100" spans="1:64" ht="12.75">
      <c r="A100" s="11" t="s">
        <v>172</v>
      </c>
      <c r="C100" s="17">
        <v>10</v>
      </c>
      <c r="D100" s="17"/>
      <c r="E100" s="17">
        <v>96</v>
      </c>
      <c r="F100" s="17"/>
      <c r="G100" s="17">
        <f>E100/C100</f>
        <v>9.6</v>
      </c>
      <c r="H100" s="17"/>
      <c r="I100" s="17">
        <v>193</v>
      </c>
      <c r="J100" s="18"/>
      <c r="K100" s="17">
        <v>4</v>
      </c>
      <c r="L100" s="17"/>
      <c r="M100" s="17">
        <v>95</v>
      </c>
      <c r="N100" s="17"/>
      <c r="O100" s="17">
        <f>M100/K100</f>
        <v>23.75</v>
      </c>
      <c r="P100" s="17"/>
      <c r="Q100" s="17">
        <v>95</v>
      </c>
      <c r="R100" s="18"/>
      <c r="S100" s="17">
        <v>3</v>
      </c>
      <c r="T100" s="17"/>
      <c r="U100" s="17">
        <v>3</v>
      </c>
      <c r="V100" s="18"/>
      <c r="W100" s="17">
        <f>E100+M100+S100+AD100</f>
        <v>194</v>
      </c>
      <c r="X100" s="17"/>
      <c r="Y100" s="17">
        <f>I100+Q100+U100+AE100</f>
        <v>291</v>
      </c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</row>
    <row r="101" spans="1:254" s="13" customFormat="1" ht="12.75">
      <c r="A101" s="11" t="s">
        <v>22</v>
      </c>
      <c r="B101" s="16"/>
      <c r="C101" s="14">
        <f>+C102+C103</f>
        <v>46</v>
      </c>
      <c r="D101" s="14"/>
      <c r="E101" s="14">
        <f>+E102+E103</f>
        <v>1235</v>
      </c>
      <c r="F101" s="14"/>
      <c r="G101" s="14">
        <f>E101/C101</f>
        <v>26.847826086956523</v>
      </c>
      <c r="H101" s="14"/>
      <c r="I101" s="14">
        <f>+I102+I103</f>
        <v>3705</v>
      </c>
      <c r="J101" s="15"/>
      <c r="K101" s="14">
        <f>+K102+K103</f>
        <v>0</v>
      </c>
      <c r="L101" s="14"/>
      <c r="M101" s="14">
        <f>+M102+M103</f>
        <v>0</v>
      </c>
      <c r="N101" s="14"/>
      <c r="O101" s="14">
        <v>0</v>
      </c>
      <c r="P101" s="14"/>
      <c r="Q101" s="14">
        <f>+Q102+Q103</f>
        <v>0</v>
      </c>
      <c r="R101" s="15"/>
      <c r="S101" s="14">
        <f>+S102+S103</f>
        <v>44</v>
      </c>
      <c r="T101" s="14"/>
      <c r="U101" s="14">
        <f>+U102+U103</f>
        <v>132</v>
      </c>
      <c r="V101" s="15"/>
      <c r="W101" s="14">
        <f>+W102+W103</f>
        <v>1279</v>
      </c>
      <c r="X101" s="14"/>
      <c r="Y101" s="14">
        <f>+Y102+Y103</f>
        <v>3837</v>
      </c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</row>
    <row r="102" spans="1:64" ht="12.75">
      <c r="A102" s="11" t="s">
        <v>185</v>
      </c>
      <c r="C102" s="17">
        <v>36</v>
      </c>
      <c r="D102" s="17"/>
      <c r="E102" s="17">
        <v>1015</v>
      </c>
      <c r="F102" s="17"/>
      <c r="G102" s="17">
        <f>E102/C102</f>
        <v>28.194444444444443</v>
      </c>
      <c r="H102" s="17"/>
      <c r="I102" s="17">
        <v>3045</v>
      </c>
      <c r="J102" s="18"/>
      <c r="K102" s="17">
        <v>0</v>
      </c>
      <c r="L102" s="17"/>
      <c r="M102" s="17">
        <v>0</v>
      </c>
      <c r="N102" s="17"/>
      <c r="O102" s="17">
        <v>0</v>
      </c>
      <c r="P102" s="17"/>
      <c r="Q102" s="17">
        <v>0</v>
      </c>
      <c r="R102" s="18"/>
      <c r="S102" s="17">
        <v>44</v>
      </c>
      <c r="T102" s="17"/>
      <c r="U102" s="17">
        <v>132</v>
      </c>
      <c r="V102" s="18"/>
      <c r="W102" s="17">
        <f>E102+M102+S102+AD102</f>
        <v>1059</v>
      </c>
      <c r="X102" s="17"/>
      <c r="Y102" s="17">
        <f>I102+Q102+U102+AE102</f>
        <v>3177</v>
      </c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ht="12.75">
      <c r="A103" s="11" t="s">
        <v>5</v>
      </c>
      <c r="C103" s="17">
        <v>10</v>
      </c>
      <c r="D103" s="17"/>
      <c r="E103" s="17">
        <v>220</v>
      </c>
      <c r="F103" s="17"/>
      <c r="G103" s="17">
        <f>E103/C103</f>
        <v>22</v>
      </c>
      <c r="H103" s="17"/>
      <c r="I103" s="17">
        <v>660</v>
      </c>
      <c r="J103" s="18"/>
      <c r="K103" s="17">
        <v>0</v>
      </c>
      <c r="L103" s="17"/>
      <c r="M103" s="17">
        <v>0</v>
      </c>
      <c r="N103" s="17"/>
      <c r="O103" s="17">
        <v>0</v>
      </c>
      <c r="P103" s="17"/>
      <c r="Q103" s="17">
        <v>0</v>
      </c>
      <c r="R103" s="18"/>
      <c r="S103" s="17">
        <v>0</v>
      </c>
      <c r="T103" s="17"/>
      <c r="U103" s="17">
        <v>0</v>
      </c>
      <c r="V103" s="18"/>
      <c r="W103" s="17">
        <f>E103+M103+S103+AD103</f>
        <v>220</v>
      </c>
      <c r="X103" s="17"/>
      <c r="Y103" s="17">
        <f>I103+Q103+U103+AE103</f>
        <v>660</v>
      </c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2.75">
      <c r="A104" s="11" t="s">
        <v>175</v>
      </c>
      <c r="C104" s="14">
        <f>+C105+C106+C107</f>
        <v>43</v>
      </c>
      <c r="D104" s="14"/>
      <c r="E104" s="14">
        <f>+E105+E106+E107</f>
        <v>1817</v>
      </c>
      <c r="F104" s="14"/>
      <c r="G104" s="14">
        <f aca="true" t="shared" si="8" ref="G104:G114">E104/C104</f>
        <v>42.25581395348837</v>
      </c>
      <c r="H104" s="14"/>
      <c r="I104" s="14">
        <f>+I105+I106+I107</f>
        <v>5389</v>
      </c>
      <c r="J104" s="15"/>
      <c r="K104" s="14">
        <f>+K105+K106+K107</f>
        <v>58</v>
      </c>
      <c r="L104" s="14"/>
      <c r="M104" s="14">
        <f>+M105+M106+M107</f>
        <v>1126</v>
      </c>
      <c r="N104" s="14"/>
      <c r="O104" s="14">
        <f>M104/K104</f>
        <v>19.413793103448278</v>
      </c>
      <c r="P104" s="14"/>
      <c r="Q104" s="14">
        <f>+Q105+Q106+Q107</f>
        <v>1141</v>
      </c>
      <c r="R104" s="15"/>
      <c r="S104" s="14">
        <f>+S105+S106+S107</f>
        <v>165</v>
      </c>
      <c r="T104" s="14"/>
      <c r="U104" s="14">
        <f>+U105+U106+U107</f>
        <v>373</v>
      </c>
      <c r="V104" s="15"/>
      <c r="W104" s="14">
        <f>+W105+W106+W107</f>
        <v>3108</v>
      </c>
      <c r="X104" s="14"/>
      <c r="Y104" s="14">
        <f>+Y105+Y106+Y107</f>
        <v>6903</v>
      </c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</row>
    <row r="105" spans="1:254" ht="12.75">
      <c r="A105" s="11" t="s">
        <v>181</v>
      </c>
      <c r="B105" s="12"/>
      <c r="C105" s="17">
        <v>11</v>
      </c>
      <c r="D105" s="17"/>
      <c r="E105" s="17">
        <v>97</v>
      </c>
      <c r="F105" s="17"/>
      <c r="G105" s="17">
        <f>E105/C105</f>
        <v>8.818181818181818</v>
      </c>
      <c r="H105" s="17"/>
      <c r="I105" s="17">
        <v>229</v>
      </c>
      <c r="J105" s="18"/>
      <c r="K105" s="17">
        <v>2</v>
      </c>
      <c r="L105" s="17"/>
      <c r="M105" s="17">
        <v>15</v>
      </c>
      <c r="N105" s="17"/>
      <c r="O105" s="17">
        <f>M105/K105</f>
        <v>7.5</v>
      </c>
      <c r="P105" s="17"/>
      <c r="Q105" s="17">
        <v>30</v>
      </c>
      <c r="R105" s="18"/>
      <c r="S105" s="17">
        <v>156</v>
      </c>
      <c r="T105" s="17"/>
      <c r="U105" s="17">
        <v>348</v>
      </c>
      <c r="V105" s="18"/>
      <c r="W105" s="17">
        <f>E105+M105+S105+AD105</f>
        <v>268</v>
      </c>
      <c r="X105" s="17"/>
      <c r="Y105" s="17">
        <f>I105+Q105+U105+AE105</f>
        <v>607</v>
      </c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</row>
    <row r="106" spans="1:254" ht="12.75">
      <c r="A106" s="11" t="s">
        <v>182</v>
      </c>
      <c r="B106" s="12"/>
      <c r="C106" s="17">
        <v>32</v>
      </c>
      <c r="D106" s="17"/>
      <c r="E106" s="17">
        <v>1720</v>
      </c>
      <c r="F106" s="17"/>
      <c r="G106" s="17">
        <f t="shared" si="8"/>
        <v>53.75</v>
      </c>
      <c r="H106" s="17"/>
      <c r="I106" s="17">
        <v>5160</v>
      </c>
      <c r="J106" s="18"/>
      <c r="K106" s="17">
        <v>56</v>
      </c>
      <c r="L106" s="17"/>
      <c r="M106" s="17">
        <v>1111</v>
      </c>
      <c r="N106" s="17"/>
      <c r="O106" s="17">
        <f>M106/K106</f>
        <v>19.839285714285715</v>
      </c>
      <c r="P106" s="17"/>
      <c r="Q106" s="17">
        <v>1111</v>
      </c>
      <c r="R106" s="18"/>
      <c r="S106" s="17">
        <v>9</v>
      </c>
      <c r="T106" s="17"/>
      <c r="U106" s="17">
        <v>25</v>
      </c>
      <c r="V106" s="18"/>
      <c r="W106" s="17">
        <f>E106+M106+S106+AD106</f>
        <v>2840</v>
      </c>
      <c r="X106" s="17"/>
      <c r="Y106" s="17">
        <f>I106+Q106+U106+AE106</f>
        <v>6296</v>
      </c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</row>
    <row r="107" spans="1:254" ht="12.75">
      <c r="A107" s="11" t="s">
        <v>5</v>
      </c>
      <c r="B107" s="12"/>
      <c r="C107" s="17">
        <v>0</v>
      </c>
      <c r="D107" s="17"/>
      <c r="E107" s="17">
        <v>0</v>
      </c>
      <c r="F107" s="17"/>
      <c r="G107" s="17" t="e">
        <f>+E107/C107</f>
        <v>#DIV/0!</v>
      </c>
      <c r="H107" s="17"/>
      <c r="I107" s="17">
        <v>0</v>
      </c>
      <c r="J107" s="18"/>
      <c r="K107" s="17">
        <v>0</v>
      </c>
      <c r="L107" s="17"/>
      <c r="M107" s="17">
        <v>0</v>
      </c>
      <c r="N107" s="17"/>
      <c r="O107" s="17">
        <v>0</v>
      </c>
      <c r="P107" s="17"/>
      <c r="Q107" s="17">
        <v>0</v>
      </c>
      <c r="R107" s="18"/>
      <c r="S107" s="17">
        <v>0</v>
      </c>
      <c r="T107" s="17"/>
      <c r="U107" s="17">
        <v>0</v>
      </c>
      <c r="V107" s="18"/>
      <c r="W107" s="17">
        <f>E107+M107+S107+AD107</f>
        <v>0</v>
      </c>
      <c r="X107" s="17"/>
      <c r="Y107" s="17">
        <f>I107+Q107+U107+AE107</f>
        <v>0</v>
      </c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</row>
    <row r="108" spans="1:64" s="13" customFormat="1" ht="12.75">
      <c r="A108" s="11" t="s">
        <v>177</v>
      </c>
      <c r="C108" s="14">
        <f>+C110+C109+C111</f>
        <v>57</v>
      </c>
      <c r="D108" s="14"/>
      <c r="E108" s="14">
        <f>+E110+E109+E111</f>
        <v>2279</v>
      </c>
      <c r="F108" s="14"/>
      <c r="G108" s="14">
        <f t="shared" si="8"/>
        <v>39.98245614035088</v>
      </c>
      <c r="H108" s="14"/>
      <c r="I108" s="14">
        <f>+I110+I109+I111</f>
        <v>6937</v>
      </c>
      <c r="J108" s="15"/>
      <c r="K108" s="14">
        <f>+K110+K109+K111</f>
        <v>0</v>
      </c>
      <c r="L108" s="14"/>
      <c r="M108" s="14">
        <f>+M110+M109+M111</f>
        <v>0</v>
      </c>
      <c r="N108" s="14"/>
      <c r="O108" s="14">
        <v>0</v>
      </c>
      <c r="P108" s="14"/>
      <c r="Q108" s="14">
        <f>+Q110+Q109+Q111</f>
        <v>0</v>
      </c>
      <c r="R108" s="15"/>
      <c r="S108" s="14">
        <f>+S110+S109+S111</f>
        <v>39</v>
      </c>
      <c r="T108" s="14"/>
      <c r="U108" s="14">
        <f>+U110+U109+U111</f>
        <v>131</v>
      </c>
      <c r="V108" s="15"/>
      <c r="W108" s="14">
        <f>+W110+W109+W111</f>
        <v>2318</v>
      </c>
      <c r="X108" s="14"/>
      <c r="Y108" s="14">
        <f>+Y110+Y109+Y111</f>
        <v>7068</v>
      </c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</row>
    <row r="109" spans="1:254" ht="12.75">
      <c r="A109" s="11" t="s">
        <v>230</v>
      </c>
      <c r="B109" s="12"/>
      <c r="C109" s="17">
        <v>15</v>
      </c>
      <c r="D109" s="17"/>
      <c r="E109" s="17">
        <v>178</v>
      </c>
      <c r="F109" s="17"/>
      <c r="G109" s="17">
        <f t="shared" si="8"/>
        <v>11.866666666666667</v>
      </c>
      <c r="H109" s="17"/>
      <c r="I109" s="17">
        <v>534</v>
      </c>
      <c r="J109" s="18"/>
      <c r="K109" s="17">
        <v>0</v>
      </c>
      <c r="L109" s="17"/>
      <c r="M109" s="17">
        <v>0</v>
      </c>
      <c r="N109" s="17"/>
      <c r="O109" s="17">
        <v>0</v>
      </c>
      <c r="P109" s="17"/>
      <c r="Q109" s="17">
        <v>0</v>
      </c>
      <c r="R109" s="18"/>
      <c r="S109" s="17">
        <v>4</v>
      </c>
      <c r="T109" s="17"/>
      <c r="U109" s="17">
        <v>12</v>
      </c>
      <c r="V109" s="18"/>
      <c r="W109" s="17">
        <f>E109+M109+S109+AD109</f>
        <v>182</v>
      </c>
      <c r="X109" s="17"/>
      <c r="Y109" s="17">
        <f>I109+Q109+U109+AE109</f>
        <v>546</v>
      </c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</row>
    <row r="110" spans="1:254" ht="12.75">
      <c r="A110" s="11" t="s">
        <v>23</v>
      </c>
      <c r="B110" s="12"/>
      <c r="C110" s="17">
        <v>39</v>
      </c>
      <c r="D110" s="17"/>
      <c r="E110" s="17">
        <v>1984</v>
      </c>
      <c r="F110" s="17"/>
      <c r="G110" s="17">
        <f t="shared" si="8"/>
        <v>50.87179487179487</v>
      </c>
      <c r="H110" s="17"/>
      <c r="I110" s="17">
        <v>6052</v>
      </c>
      <c r="J110" s="18"/>
      <c r="K110" s="17">
        <v>0</v>
      </c>
      <c r="L110" s="17"/>
      <c r="M110" s="17">
        <v>0</v>
      </c>
      <c r="N110" s="17"/>
      <c r="O110" s="17">
        <v>0</v>
      </c>
      <c r="P110" s="17"/>
      <c r="Q110" s="17">
        <v>0</v>
      </c>
      <c r="R110" s="18"/>
      <c r="S110" s="17">
        <v>35</v>
      </c>
      <c r="T110" s="17"/>
      <c r="U110" s="17">
        <v>119</v>
      </c>
      <c r="V110" s="18"/>
      <c r="W110" s="17">
        <f>E110+M110+S110+AD110</f>
        <v>2019</v>
      </c>
      <c r="X110" s="17"/>
      <c r="Y110" s="17">
        <f>I110+Q110+U110+AE110</f>
        <v>6171</v>
      </c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</row>
    <row r="111" spans="1:254" ht="12.75">
      <c r="A111" s="11" t="s">
        <v>5</v>
      </c>
      <c r="B111" s="12"/>
      <c r="C111" s="17">
        <v>3</v>
      </c>
      <c r="D111" s="17"/>
      <c r="E111" s="17">
        <v>117</v>
      </c>
      <c r="F111" s="17"/>
      <c r="G111" s="17">
        <f t="shared" si="8"/>
        <v>39</v>
      </c>
      <c r="H111" s="17"/>
      <c r="I111" s="17">
        <v>351</v>
      </c>
      <c r="J111" s="18"/>
      <c r="K111" s="17">
        <v>0</v>
      </c>
      <c r="L111" s="17"/>
      <c r="M111" s="17">
        <v>0</v>
      </c>
      <c r="N111" s="17"/>
      <c r="O111" s="17">
        <v>0</v>
      </c>
      <c r="P111" s="17"/>
      <c r="Q111" s="17">
        <v>0</v>
      </c>
      <c r="R111" s="18"/>
      <c r="S111" s="17">
        <v>0</v>
      </c>
      <c r="T111" s="17"/>
      <c r="U111" s="17">
        <v>0</v>
      </c>
      <c r="V111" s="18"/>
      <c r="W111" s="17">
        <f>E111+M111+S111+AD111</f>
        <v>117</v>
      </c>
      <c r="X111" s="17"/>
      <c r="Y111" s="17">
        <f>I111+Q111+U111+AE111</f>
        <v>351</v>
      </c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</row>
    <row r="112" spans="1:254" s="13" customFormat="1" ht="12.75">
      <c r="A112" s="11" t="s">
        <v>24</v>
      </c>
      <c r="B112" s="16"/>
      <c r="C112" s="14">
        <f>+C114+C113+C115</f>
        <v>85</v>
      </c>
      <c r="D112" s="14"/>
      <c r="E112" s="14">
        <f>+E114+E113+E115</f>
        <v>4768</v>
      </c>
      <c r="F112" s="14"/>
      <c r="G112" s="14">
        <f t="shared" si="8"/>
        <v>56.09411764705882</v>
      </c>
      <c r="H112" s="14"/>
      <c r="I112" s="14">
        <f>+I114+I113+I115</f>
        <v>14272</v>
      </c>
      <c r="J112" s="15"/>
      <c r="K112" s="14">
        <f>+K114+K113+K115</f>
        <v>11</v>
      </c>
      <c r="L112" s="14"/>
      <c r="M112" s="14">
        <f>+M114+M113+M115</f>
        <v>379</v>
      </c>
      <c r="N112" s="14"/>
      <c r="O112" s="14">
        <f>M112/K112</f>
        <v>34.45454545454545</v>
      </c>
      <c r="P112" s="14"/>
      <c r="Q112" s="14">
        <f>+Q114+Q113+Q115</f>
        <v>379</v>
      </c>
      <c r="R112" s="15"/>
      <c r="S112" s="14">
        <f>+S114+S113+S115</f>
        <v>263</v>
      </c>
      <c r="T112" s="14"/>
      <c r="U112" s="14">
        <f>+U114+U113+U115</f>
        <v>710</v>
      </c>
      <c r="V112" s="15"/>
      <c r="W112" s="14">
        <f>+W114+W113+W115</f>
        <v>5410</v>
      </c>
      <c r="X112" s="14"/>
      <c r="Y112" s="14">
        <f>+Y114+Y113+Y115</f>
        <v>15361</v>
      </c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</row>
    <row r="113" spans="1:25" ht="12.75">
      <c r="A113" s="11" t="s">
        <v>200</v>
      </c>
      <c r="C113" s="17">
        <v>6</v>
      </c>
      <c r="D113" s="17"/>
      <c r="E113" s="17">
        <v>52</v>
      </c>
      <c r="F113" s="17"/>
      <c r="G113" s="17">
        <f>E113/C113</f>
        <v>8.666666666666666</v>
      </c>
      <c r="H113" s="17"/>
      <c r="I113" s="17">
        <v>114</v>
      </c>
      <c r="J113" s="18"/>
      <c r="K113" s="17">
        <v>0</v>
      </c>
      <c r="L113" s="17"/>
      <c r="M113" s="17">
        <v>0</v>
      </c>
      <c r="N113" s="17"/>
      <c r="O113" s="17">
        <v>0</v>
      </c>
      <c r="P113" s="17"/>
      <c r="Q113" s="17">
        <v>0</v>
      </c>
      <c r="R113" s="18"/>
      <c r="S113" s="17">
        <v>56</v>
      </c>
      <c r="T113" s="17"/>
      <c r="U113" s="17">
        <v>148</v>
      </c>
      <c r="V113" s="18"/>
      <c r="W113" s="17">
        <f>E113+M113+S113+AD113</f>
        <v>108</v>
      </c>
      <c r="X113" s="17"/>
      <c r="Y113" s="17">
        <f>I113+Q113+U113+AE113</f>
        <v>262</v>
      </c>
    </row>
    <row r="114" spans="1:25" ht="12.75">
      <c r="A114" s="11" t="s">
        <v>186</v>
      </c>
      <c r="C114" s="17">
        <v>78</v>
      </c>
      <c r="D114" s="17"/>
      <c r="E114" s="17">
        <v>4694</v>
      </c>
      <c r="F114" s="17"/>
      <c r="G114" s="17">
        <f t="shared" si="8"/>
        <v>60.17948717948718</v>
      </c>
      <c r="H114" s="17"/>
      <c r="I114" s="17">
        <v>14092</v>
      </c>
      <c r="J114" s="18"/>
      <c r="K114" s="17">
        <v>11</v>
      </c>
      <c r="L114" s="17"/>
      <c r="M114" s="17">
        <v>379</v>
      </c>
      <c r="N114" s="17"/>
      <c r="O114" s="17">
        <f>M114/K114</f>
        <v>34.45454545454545</v>
      </c>
      <c r="P114" s="17"/>
      <c r="Q114" s="17">
        <v>379</v>
      </c>
      <c r="R114" s="18"/>
      <c r="S114" s="17">
        <v>207</v>
      </c>
      <c r="T114" s="17"/>
      <c r="U114" s="17">
        <v>562</v>
      </c>
      <c r="V114" s="18"/>
      <c r="W114" s="17">
        <f>E114+M114+S114+AD114</f>
        <v>5280</v>
      </c>
      <c r="X114" s="17"/>
      <c r="Y114" s="17">
        <f>I114+Q114+U114+AE114</f>
        <v>15033</v>
      </c>
    </row>
    <row r="115" spans="1:25" ht="12.75">
      <c r="A115" s="11" t="s">
        <v>5</v>
      </c>
      <c r="C115" s="17">
        <v>1</v>
      </c>
      <c r="D115" s="17"/>
      <c r="E115" s="17">
        <v>22</v>
      </c>
      <c r="F115" s="17"/>
      <c r="G115" s="17">
        <f>+E115/C115</f>
        <v>22</v>
      </c>
      <c r="H115" s="17"/>
      <c r="I115" s="17">
        <v>66</v>
      </c>
      <c r="J115" s="18"/>
      <c r="K115" s="17">
        <v>0</v>
      </c>
      <c r="L115" s="17"/>
      <c r="M115" s="17">
        <v>0</v>
      </c>
      <c r="N115" s="17"/>
      <c r="O115" s="17">
        <v>0</v>
      </c>
      <c r="P115" s="17"/>
      <c r="Q115" s="17">
        <v>0</v>
      </c>
      <c r="R115" s="18"/>
      <c r="S115" s="17">
        <v>0</v>
      </c>
      <c r="T115" s="17"/>
      <c r="U115" s="17">
        <v>0</v>
      </c>
      <c r="V115" s="18"/>
      <c r="W115" s="17">
        <f>E115+M115+S115+AD115</f>
        <v>22</v>
      </c>
      <c r="X115" s="17"/>
      <c r="Y115" s="17">
        <f>I115+Q115+U115+AE115</f>
        <v>66</v>
      </c>
    </row>
    <row r="116" spans="1:25" s="13" customFormat="1" ht="12.75">
      <c r="A116" s="11" t="s">
        <v>25</v>
      </c>
      <c r="C116" s="14">
        <f>+C117+C118</f>
        <v>49</v>
      </c>
      <c r="D116" s="14"/>
      <c r="E116" s="14">
        <f>+E117+E118</f>
        <v>1487</v>
      </c>
      <c r="F116" s="14"/>
      <c r="G116" s="14">
        <f aca="true" t="shared" si="9" ref="G116:G121">E116/C116</f>
        <v>30.346938775510203</v>
      </c>
      <c r="H116" s="14"/>
      <c r="I116" s="14">
        <f>+I117+I118</f>
        <v>4435</v>
      </c>
      <c r="J116" s="15"/>
      <c r="K116" s="14">
        <f>+K117+K118</f>
        <v>0</v>
      </c>
      <c r="L116" s="14"/>
      <c r="M116" s="14">
        <f>+M117+M118</f>
        <v>0</v>
      </c>
      <c r="N116" s="14"/>
      <c r="O116" s="14">
        <v>0</v>
      </c>
      <c r="P116" s="14"/>
      <c r="Q116" s="14">
        <f>+Q117+Q118</f>
        <v>0</v>
      </c>
      <c r="R116" s="15"/>
      <c r="S116" s="14">
        <f>+S117+S118</f>
        <v>28</v>
      </c>
      <c r="T116" s="14"/>
      <c r="U116" s="14">
        <f>+U117+U118</f>
        <v>84</v>
      </c>
      <c r="V116" s="15"/>
      <c r="W116" s="14">
        <f>+W117+W118</f>
        <v>1515</v>
      </c>
      <c r="X116" s="14"/>
      <c r="Y116" s="14">
        <f>+Y117+Y118</f>
        <v>4519</v>
      </c>
    </row>
    <row r="117" spans="1:25" ht="12.75">
      <c r="A117" s="11" t="s">
        <v>187</v>
      </c>
      <c r="C117" s="17">
        <v>31</v>
      </c>
      <c r="D117" s="17"/>
      <c r="E117" s="17">
        <v>818</v>
      </c>
      <c r="F117" s="17"/>
      <c r="G117" s="17">
        <f t="shared" si="9"/>
        <v>26.387096774193548</v>
      </c>
      <c r="H117" s="17"/>
      <c r="I117" s="17">
        <v>2428</v>
      </c>
      <c r="J117" s="18"/>
      <c r="K117" s="17">
        <v>0</v>
      </c>
      <c r="L117" s="17"/>
      <c r="M117" s="17">
        <v>0</v>
      </c>
      <c r="N117" s="17"/>
      <c r="O117" s="17">
        <v>0</v>
      </c>
      <c r="P117" s="17"/>
      <c r="Q117" s="17">
        <v>0</v>
      </c>
      <c r="R117" s="18"/>
      <c r="S117" s="17">
        <v>28</v>
      </c>
      <c r="T117" s="17"/>
      <c r="U117" s="17">
        <v>84</v>
      </c>
      <c r="V117" s="18"/>
      <c r="W117" s="17">
        <f>E117+M117+S117+AD117</f>
        <v>846</v>
      </c>
      <c r="X117" s="17"/>
      <c r="Y117" s="17">
        <f>I117+Q117+U117+AE117</f>
        <v>2512</v>
      </c>
    </row>
    <row r="118" spans="1:25" ht="12.75">
      <c r="A118" s="11" t="s">
        <v>5</v>
      </c>
      <c r="C118" s="17">
        <v>18</v>
      </c>
      <c r="D118" s="17"/>
      <c r="E118" s="17">
        <v>669</v>
      </c>
      <c r="F118" s="17"/>
      <c r="G118" s="17">
        <f t="shared" si="9"/>
        <v>37.166666666666664</v>
      </c>
      <c r="H118" s="17"/>
      <c r="I118" s="17">
        <v>2007</v>
      </c>
      <c r="J118" s="18"/>
      <c r="K118" s="17">
        <v>0</v>
      </c>
      <c r="L118" s="17"/>
      <c r="M118" s="17">
        <v>0</v>
      </c>
      <c r="N118" s="17"/>
      <c r="O118" s="17">
        <v>0</v>
      </c>
      <c r="P118" s="17"/>
      <c r="Q118" s="17">
        <v>0</v>
      </c>
      <c r="R118" s="18"/>
      <c r="S118" s="17">
        <v>0</v>
      </c>
      <c r="T118" s="17"/>
      <c r="U118" s="17">
        <v>0</v>
      </c>
      <c r="V118" s="18"/>
      <c r="W118" s="17">
        <f>E118+M118+S118+AD118</f>
        <v>669</v>
      </c>
      <c r="X118" s="17"/>
      <c r="Y118" s="17">
        <f>I118+Q118+U118+AE118</f>
        <v>2007</v>
      </c>
    </row>
    <row r="119" spans="1:25" s="13" customFormat="1" ht="12.75">
      <c r="A119" s="18" t="s">
        <v>266</v>
      </c>
      <c r="B119" s="15"/>
      <c r="C119" s="14">
        <f>+C120+C121</f>
        <v>58</v>
      </c>
      <c r="D119" s="14"/>
      <c r="E119" s="14">
        <f>+E120+E121</f>
        <v>2909</v>
      </c>
      <c r="F119" s="14"/>
      <c r="G119" s="14">
        <f t="shared" si="9"/>
        <v>50.1551724137931</v>
      </c>
      <c r="H119" s="14"/>
      <c r="I119" s="14">
        <f>+I120+I121</f>
        <v>8890</v>
      </c>
      <c r="J119" s="15"/>
      <c r="K119" s="14">
        <f>+K120+K121</f>
        <v>8</v>
      </c>
      <c r="L119" s="14"/>
      <c r="M119" s="14">
        <f>+M120+M121</f>
        <v>160</v>
      </c>
      <c r="N119" s="14"/>
      <c r="O119" s="14">
        <f>M119/K119</f>
        <v>20</v>
      </c>
      <c r="P119" s="14"/>
      <c r="Q119" s="14">
        <f>+Q120+Q121</f>
        <v>0</v>
      </c>
      <c r="R119" s="15"/>
      <c r="S119" s="14">
        <f>+S120+S121</f>
        <v>58</v>
      </c>
      <c r="T119" s="14"/>
      <c r="U119" s="14">
        <f>+U120+U121</f>
        <v>173</v>
      </c>
      <c r="V119" s="15"/>
      <c r="W119" s="14">
        <f>+W120+W121</f>
        <v>3127</v>
      </c>
      <c r="X119" s="14"/>
      <c r="Y119" s="14">
        <f>+Y120+Y121</f>
        <v>9063</v>
      </c>
    </row>
    <row r="120" spans="1:254" ht="12.75">
      <c r="A120" s="11" t="s">
        <v>27</v>
      </c>
      <c r="B120" s="12"/>
      <c r="C120" s="17">
        <v>55</v>
      </c>
      <c r="D120" s="17"/>
      <c r="E120" s="17">
        <v>2736</v>
      </c>
      <c r="F120" s="17"/>
      <c r="G120" s="17">
        <f t="shared" si="9"/>
        <v>49.74545454545454</v>
      </c>
      <c r="H120" s="17"/>
      <c r="I120" s="17">
        <v>8371</v>
      </c>
      <c r="J120" s="18"/>
      <c r="K120" s="17">
        <v>8</v>
      </c>
      <c r="L120" s="17"/>
      <c r="M120" s="17">
        <v>160</v>
      </c>
      <c r="N120" s="17"/>
      <c r="O120" s="17">
        <f>M120/K120</f>
        <v>20</v>
      </c>
      <c r="P120" s="17"/>
      <c r="Q120" s="17">
        <v>0</v>
      </c>
      <c r="R120" s="18"/>
      <c r="S120" s="17">
        <v>58</v>
      </c>
      <c r="T120" s="17"/>
      <c r="U120" s="17">
        <v>173</v>
      </c>
      <c r="V120" s="18"/>
      <c r="W120" s="17">
        <f>E120+M120+S120+AD120</f>
        <v>2954</v>
      </c>
      <c r="X120" s="17"/>
      <c r="Y120" s="17">
        <f>I120+Q120+U120+AE120</f>
        <v>8544</v>
      </c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</row>
    <row r="121" spans="1:254" ht="12.75">
      <c r="A121" s="11" t="s">
        <v>5</v>
      </c>
      <c r="B121" s="12"/>
      <c r="C121" s="17">
        <v>3</v>
      </c>
      <c r="D121" s="17"/>
      <c r="E121" s="17">
        <v>173</v>
      </c>
      <c r="F121" s="17"/>
      <c r="G121" s="17">
        <f t="shared" si="9"/>
        <v>57.666666666666664</v>
      </c>
      <c r="H121" s="17"/>
      <c r="I121" s="17">
        <v>519</v>
      </c>
      <c r="J121" s="18"/>
      <c r="K121" s="17">
        <v>0</v>
      </c>
      <c r="L121" s="17"/>
      <c r="M121" s="17">
        <v>0</v>
      </c>
      <c r="N121" s="17"/>
      <c r="O121" s="17">
        <v>0</v>
      </c>
      <c r="P121" s="17"/>
      <c r="Q121" s="17">
        <v>0</v>
      </c>
      <c r="R121" s="18"/>
      <c r="S121" s="17">
        <v>0</v>
      </c>
      <c r="T121" s="17"/>
      <c r="U121" s="17">
        <v>0</v>
      </c>
      <c r="V121" s="18"/>
      <c r="W121" s="17">
        <f>E121+M121+S121+AD121</f>
        <v>173</v>
      </c>
      <c r="X121" s="17"/>
      <c r="Y121" s="17">
        <f>I121+Q121+U121+AE121</f>
        <v>519</v>
      </c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</row>
    <row r="122" spans="1:25" s="13" customFormat="1" ht="12.75">
      <c r="A122" s="18" t="s">
        <v>232</v>
      </c>
      <c r="B122" s="15"/>
      <c r="C122" s="14">
        <f>+C123+C124</f>
        <v>6</v>
      </c>
      <c r="D122" s="14"/>
      <c r="E122" s="14">
        <f>+E123+E124</f>
        <v>88</v>
      </c>
      <c r="F122" s="14"/>
      <c r="G122" s="14">
        <f>E122/C122</f>
        <v>14.666666666666666</v>
      </c>
      <c r="H122" s="14"/>
      <c r="I122" s="14">
        <f>+I123+I124</f>
        <v>234</v>
      </c>
      <c r="J122" s="15"/>
      <c r="K122" s="14">
        <f>+K123+K124</f>
        <v>0</v>
      </c>
      <c r="L122" s="14"/>
      <c r="M122" s="14">
        <f>+M123+M124</f>
        <v>0</v>
      </c>
      <c r="N122" s="14"/>
      <c r="O122" s="14">
        <v>0</v>
      </c>
      <c r="P122" s="14"/>
      <c r="Q122" s="14">
        <f>+Q123+Q124</f>
        <v>0</v>
      </c>
      <c r="R122" s="15"/>
      <c r="S122" s="14">
        <f>+S123+S124</f>
        <v>0</v>
      </c>
      <c r="T122" s="14"/>
      <c r="U122" s="14">
        <f>+U123+U124</f>
        <v>0</v>
      </c>
      <c r="V122" s="15"/>
      <c r="W122" s="14">
        <f>+W123+W124</f>
        <v>88</v>
      </c>
      <c r="X122" s="14"/>
      <c r="Y122" s="14">
        <f>+Y123+Y124</f>
        <v>234</v>
      </c>
    </row>
    <row r="123" spans="1:254" ht="12.75">
      <c r="A123" s="18" t="s">
        <v>231</v>
      </c>
      <c r="B123" s="12"/>
      <c r="C123" s="17">
        <v>1</v>
      </c>
      <c r="D123" s="17"/>
      <c r="E123" s="17">
        <v>15</v>
      </c>
      <c r="F123" s="17"/>
      <c r="G123" s="17">
        <v>0</v>
      </c>
      <c r="H123" s="17"/>
      <c r="I123" s="17">
        <v>15</v>
      </c>
      <c r="J123" s="18"/>
      <c r="K123" s="17">
        <v>0</v>
      </c>
      <c r="L123" s="17"/>
      <c r="M123" s="17">
        <v>0</v>
      </c>
      <c r="N123" s="17"/>
      <c r="O123" s="17">
        <v>0</v>
      </c>
      <c r="P123" s="17"/>
      <c r="Q123" s="17">
        <v>0</v>
      </c>
      <c r="R123" s="18"/>
      <c r="S123" s="17">
        <v>0</v>
      </c>
      <c r="T123" s="17"/>
      <c r="U123" s="17">
        <v>0</v>
      </c>
      <c r="V123" s="18"/>
      <c r="W123" s="17">
        <f>E123+M123+S123+AD123</f>
        <v>15</v>
      </c>
      <c r="X123" s="17"/>
      <c r="Y123" s="17">
        <f>I123+Q123+U123+AE123</f>
        <v>15</v>
      </c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</row>
    <row r="124" spans="1:254" ht="12.75">
      <c r="A124" s="11" t="s">
        <v>5</v>
      </c>
      <c r="B124" s="12"/>
      <c r="C124" s="17">
        <v>5</v>
      </c>
      <c r="D124" s="17"/>
      <c r="E124" s="17">
        <v>73</v>
      </c>
      <c r="F124" s="17"/>
      <c r="G124" s="17">
        <f>E124/C124</f>
        <v>14.6</v>
      </c>
      <c r="H124" s="17"/>
      <c r="I124" s="17">
        <v>219</v>
      </c>
      <c r="J124" s="18"/>
      <c r="K124" s="17">
        <v>0</v>
      </c>
      <c r="L124" s="17"/>
      <c r="M124" s="17">
        <v>0</v>
      </c>
      <c r="N124" s="17"/>
      <c r="O124" s="17">
        <v>0</v>
      </c>
      <c r="P124" s="17"/>
      <c r="Q124" s="17">
        <v>0</v>
      </c>
      <c r="R124" s="18"/>
      <c r="S124" s="17">
        <v>0</v>
      </c>
      <c r="T124" s="17"/>
      <c r="U124" s="17">
        <v>0</v>
      </c>
      <c r="V124" s="18"/>
      <c r="W124" s="17">
        <f>E124+M124+S124+AD124</f>
        <v>73</v>
      </c>
      <c r="X124" s="17"/>
      <c r="Y124" s="17">
        <f>I124+Q124+U124+AE124</f>
        <v>219</v>
      </c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</row>
    <row r="125" spans="1:254" ht="12.75">
      <c r="A125" s="18" t="s">
        <v>274</v>
      </c>
      <c r="B125" s="12"/>
      <c r="C125" s="14">
        <f>+C126+C127</f>
        <v>39</v>
      </c>
      <c r="D125" s="14"/>
      <c r="E125" s="14">
        <f>+E126+E127</f>
        <v>1101</v>
      </c>
      <c r="F125" s="14"/>
      <c r="G125" s="14">
        <f>+E125/C125</f>
        <v>28.23076923076923</v>
      </c>
      <c r="H125" s="14"/>
      <c r="I125" s="14">
        <f>+I126+I127</f>
        <v>3303</v>
      </c>
      <c r="J125" s="15"/>
      <c r="K125" s="14">
        <f>+K126+K127</f>
        <v>0</v>
      </c>
      <c r="L125" s="14"/>
      <c r="M125" s="14">
        <f>+M126+M127</f>
        <v>0</v>
      </c>
      <c r="N125" s="14"/>
      <c r="O125" s="14">
        <v>0</v>
      </c>
      <c r="P125" s="14"/>
      <c r="Q125" s="14">
        <f>+Q126+Q127</f>
        <v>0</v>
      </c>
      <c r="R125" s="15"/>
      <c r="S125" s="14">
        <f>+S126+S127</f>
        <v>6</v>
      </c>
      <c r="T125" s="14"/>
      <c r="U125" s="14">
        <f>+U126+U127</f>
        <v>18</v>
      </c>
      <c r="V125" s="15"/>
      <c r="W125" s="14">
        <f>+W126+W127</f>
        <v>1107</v>
      </c>
      <c r="X125" s="14"/>
      <c r="Y125" s="14">
        <f>+Y126+Y127</f>
        <v>3321</v>
      </c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</row>
    <row r="126" spans="1:254" ht="12.75">
      <c r="A126" s="18" t="s">
        <v>6</v>
      </c>
      <c r="B126" s="12"/>
      <c r="C126" s="17">
        <v>38</v>
      </c>
      <c r="D126" s="17"/>
      <c r="E126" s="17">
        <v>1067</v>
      </c>
      <c r="F126" s="17"/>
      <c r="G126" s="17">
        <f>E126/C126</f>
        <v>28.07894736842105</v>
      </c>
      <c r="H126" s="17"/>
      <c r="I126" s="17">
        <v>3201</v>
      </c>
      <c r="J126" s="18"/>
      <c r="K126" s="17">
        <v>0</v>
      </c>
      <c r="L126" s="17"/>
      <c r="M126" s="17">
        <v>0</v>
      </c>
      <c r="N126" s="17"/>
      <c r="O126" s="17">
        <v>0</v>
      </c>
      <c r="P126" s="17"/>
      <c r="Q126" s="17">
        <v>0</v>
      </c>
      <c r="R126" s="18"/>
      <c r="S126" s="17">
        <v>6</v>
      </c>
      <c r="T126" s="17"/>
      <c r="U126" s="17">
        <v>18</v>
      </c>
      <c r="V126" s="18"/>
      <c r="W126" s="17">
        <f>+S126+M126+E126</f>
        <v>1073</v>
      </c>
      <c r="X126" s="17"/>
      <c r="Y126" s="17">
        <f>+U126+Q126+I126</f>
        <v>3219</v>
      </c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</row>
    <row r="127" spans="1:254" ht="12.75">
      <c r="A127" s="11" t="s">
        <v>5</v>
      </c>
      <c r="B127" s="12"/>
      <c r="C127" s="17">
        <v>1</v>
      </c>
      <c r="D127" s="17"/>
      <c r="E127" s="17">
        <v>34</v>
      </c>
      <c r="F127" s="17"/>
      <c r="G127" s="17">
        <f>E127/C127</f>
        <v>34</v>
      </c>
      <c r="H127" s="17"/>
      <c r="I127" s="17">
        <f>102</f>
        <v>102</v>
      </c>
      <c r="J127" s="18"/>
      <c r="K127" s="17">
        <v>0</v>
      </c>
      <c r="L127" s="17"/>
      <c r="M127" s="17">
        <v>0</v>
      </c>
      <c r="N127" s="17"/>
      <c r="O127" s="17">
        <v>0</v>
      </c>
      <c r="P127" s="17"/>
      <c r="Q127" s="17">
        <v>0</v>
      </c>
      <c r="R127" s="18"/>
      <c r="S127" s="17">
        <v>0</v>
      </c>
      <c r="T127" s="17"/>
      <c r="U127" s="17">
        <v>0</v>
      </c>
      <c r="V127" s="18"/>
      <c r="W127" s="17">
        <f>+S127+M127+E127</f>
        <v>34</v>
      </c>
      <c r="X127" s="17"/>
      <c r="Y127" s="17">
        <f>+U127+Q127+I127</f>
        <v>102</v>
      </c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</row>
    <row r="128" spans="3:25" ht="12.75">
      <c r="C128" s="17"/>
      <c r="E128" s="17"/>
      <c r="G128" s="17"/>
      <c r="I128" s="17"/>
      <c r="K128" s="17"/>
      <c r="M128" s="17"/>
      <c r="O128" s="17"/>
      <c r="Q128" s="17"/>
      <c r="S128" s="17"/>
      <c r="U128" s="17"/>
      <c r="W128" s="17"/>
      <c r="Y128" s="17"/>
    </row>
    <row r="129" spans="1:254" ht="12.75">
      <c r="A129" s="15" t="s">
        <v>28</v>
      </c>
      <c r="B129" s="15"/>
      <c r="C129" s="14">
        <f>+C131+C134+C140+C141+C142+C145+C146+C149</f>
        <v>275</v>
      </c>
      <c r="D129" s="14"/>
      <c r="E129" s="14">
        <f>+E131+E134+E140+E141+E142+E145+E146+E149</f>
        <v>12329</v>
      </c>
      <c r="F129" s="14"/>
      <c r="G129" s="14">
        <f>E129/C129</f>
        <v>44.832727272727276</v>
      </c>
      <c r="H129" s="14"/>
      <c r="I129" s="14">
        <f>+I131+I134+I140+I141+I142+I145+I146+I149</f>
        <v>36747</v>
      </c>
      <c r="J129" s="15"/>
      <c r="K129" s="14">
        <v>0</v>
      </c>
      <c r="L129" s="14"/>
      <c r="M129" s="14">
        <v>0</v>
      </c>
      <c r="N129" s="14"/>
      <c r="O129" s="14">
        <v>0</v>
      </c>
      <c r="P129" s="14"/>
      <c r="Q129" s="14">
        <v>0</v>
      </c>
      <c r="R129" s="15"/>
      <c r="S129" s="14">
        <f>+S131+S134+S140+S141+S142+S145+S146+S149</f>
        <v>131</v>
      </c>
      <c r="T129" s="14"/>
      <c r="U129" s="14">
        <f>+U131+U134+U140+U141+U142+U145+U146+U149</f>
        <v>493</v>
      </c>
      <c r="V129" s="15"/>
      <c r="W129" s="14">
        <f>E129+M129+S129</f>
        <v>12460</v>
      </c>
      <c r="X129" s="14"/>
      <c r="Y129" s="14">
        <f>I129+Q129+U129+AE129</f>
        <v>37240</v>
      </c>
      <c r="Z129" s="15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</row>
    <row r="130" spans="1:26" ht="8.25" customHeight="1">
      <c r="A130" s="18"/>
      <c r="B130" s="18"/>
      <c r="C130" s="17"/>
      <c r="E130" s="17"/>
      <c r="G130" s="17"/>
      <c r="I130" s="17"/>
      <c r="J130" s="18"/>
      <c r="K130" s="17"/>
      <c r="M130" s="17"/>
      <c r="O130" s="17"/>
      <c r="Q130" s="17"/>
      <c r="R130" s="18"/>
      <c r="S130" s="17"/>
      <c r="U130" s="17"/>
      <c r="V130" s="18"/>
      <c r="Y130" s="17"/>
      <c r="Z130" s="18"/>
    </row>
    <row r="131" spans="1:26" s="13" customFormat="1" ht="12.75">
      <c r="A131" s="18" t="s">
        <v>234</v>
      </c>
      <c r="B131" s="15"/>
      <c r="C131" s="14">
        <f>+C132+C133</f>
        <v>29</v>
      </c>
      <c r="D131" s="14"/>
      <c r="E131" s="14">
        <f>+E132+E133</f>
        <v>610</v>
      </c>
      <c r="F131" s="14"/>
      <c r="G131" s="14">
        <f aca="true" t="shared" si="10" ref="G131:G151">E131/C131</f>
        <v>21.03448275862069</v>
      </c>
      <c r="H131" s="14"/>
      <c r="I131" s="14">
        <f>+I132+I133</f>
        <v>1720</v>
      </c>
      <c r="J131" s="15"/>
      <c r="K131" s="14">
        <f>+K132+K133</f>
        <v>0</v>
      </c>
      <c r="L131" s="14"/>
      <c r="M131" s="14">
        <f>+M132+M133</f>
        <v>0</v>
      </c>
      <c r="N131" s="14"/>
      <c r="O131" s="14">
        <v>0</v>
      </c>
      <c r="P131" s="14"/>
      <c r="Q131" s="14">
        <f>+Q132+Q133</f>
        <v>0</v>
      </c>
      <c r="R131" s="15"/>
      <c r="S131" s="14">
        <f>+S132+S133</f>
        <v>11</v>
      </c>
      <c r="T131" s="14"/>
      <c r="U131" s="14">
        <f>+U132+U133</f>
        <v>33</v>
      </c>
      <c r="V131" s="15"/>
      <c r="W131" s="14">
        <f>+W132+W133</f>
        <v>621</v>
      </c>
      <c r="X131" s="14"/>
      <c r="Y131" s="14">
        <f>+Y132+Y133</f>
        <v>1753</v>
      </c>
      <c r="Z131" s="15"/>
    </row>
    <row r="132" spans="1:26" ht="12.75">
      <c r="A132" s="18" t="s">
        <v>235</v>
      </c>
      <c r="B132" s="18"/>
      <c r="C132" s="17">
        <v>29</v>
      </c>
      <c r="D132" s="17"/>
      <c r="E132" s="17">
        <f>2+608</f>
        <v>610</v>
      </c>
      <c r="F132" s="17"/>
      <c r="G132" s="17">
        <f t="shared" si="10"/>
        <v>21.03448275862069</v>
      </c>
      <c r="H132" s="17"/>
      <c r="I132" s="17">
        <f>6+1714</f>
        <v>1720</v>
      </c>
      <c r="J132" s="18"/>
      <c r="K132" s="17">
        <v>0</v>
      </c>
      <c r="L132" s="17"/>
      <c r="M132" s="17">
        <v>0</v>
      </c>
      <c r="N132" s="17"/>
      <c r="O132" s="17">
        <v>0</v>
      </c>
      <c r="P132" s="17"/>
      <c r="Q132" s="17">
        <v>0</v>
      </c>
      <c r="R132" s="18"/>
      <c r="S132" s="17">
        <v>11</v>
      </c>
      <c r="T132" s="17"/>
      <c r="U132" s="17">
        <v>33</v>
      </c>
      <c r="V132" s="18"/>
      <c r="W132" s="17">
        <f>E132+M132+S132+AD132</f>
        <v>621</v>
      </c>
      <c r="X132" s="17"/>
      <c r="Y132" s="17">
        <f>I132+Q132+U132+AE132</f>
        <v>1753</v>
      </c>
      <c r="Z132" s="18"/>
    </row>
    <row r="133" spans="1:26" ht="12.75">
      <c r="A133" s="18" t="s">
        <v>236</v>
      </c>
      <c r="B133" s="18"/>
      <c r="C133" s="17">
        <v>0</v>
      </c>
      <c r="D133" s="17"/>
      <c r="E133" s="17">
        <v>0</v>
      </c>
      <c r="F133" s="17"/>
      <c r="G133" s="17">
        <v>0</v>
      </c>
      <c r="H133" s="17"/>
      <c r="I133" s="17">
        <v>0</v>
      </c>
      <c r="J133" s="18"/>
      <c r="K133" s="17">
        <v>0</v>
      </c>
      <c r="L133" s="17"/>
      <c r="M133" s="17">
        <v>0</v>
      </c>
      <c r="N133" s="17"/>
      <c r="O133" s="17">
        <v>0</v>
      </c>
      <c r="P133" s="17"/>
      <c r="Q133" s="17">
        <v>0</v>
      </c>
      <c r="R133" s="18"/>
      <c r="S133" s="17">
        <v>0</v>
      </c>
      <c r="T133" s="17"/>
      <c r="U133" s="17">
        <v>0</v>
      </c>
      <c r="V133" s="18"/>
      <c r="W133" s="17">
        <f>E133+M133+S133+AD133</f>
        <v>0</v>
      </c>
      <c r="X133" s="17"/>
      <c r="Y133" s="17">
        <f>I133+Q133+U133+AE133</f>
        <v>0</v>
      </c>
      <c r="Z133" s="18"/>
    </row>
    <row r="134" spans="1:26" s="13" customFormat="1" ht="12.75">
      <c r="A134" s="18" t="s">
        <v>167</v>
      </c>
      <c r="B134" s="15"/>
      <c r="C134" s="14">
        <f>SUM(C135:C139)</f>
        <v>35</v>
      </c>
      <c r="D134" s="14"/>
      <c r="E134" s="14">
        <f>SUM(E135:E139)</f>
        <v>661</v>
      </c>
      <c r="F134" s="14"/>
      <c r="G134" s="14">
        <f t="shared" si="10"/>
        <v>18.885714285714286</v>
      </c>
      <c r="H134" s="14"/>
      <c r="I134" s="14">
        <f>SUM(I135:I139)</f>
        <v>1853</v>
      </c>
      <c r="J134" s="15"/>
      <c r="K134" s="14">
        <f>SUM(K135:K139)</f>
        <v>0</v>
      </c>
      <c r="L134" s="14"/>
      <c r="M134" s="14">
        <f>SUM(M135:M139)</f>
        <v>0</v>
      </c>
      <c r="N134" s="14"/>
      <c r="O134" s="14">
        <v>0</v>
      </c>
      <c r="P134" s="14"/>
      <c r="Q134" s="14">
        <f>SUM(Q135:Q139)</f>
        <v>0</v>
      </c>
      <c r="R134" s="15"/>
      <c r="S134" s="14">
        <f>SUM(S135:S139)</f>
        <v>33</v>
      </c>
      <c r="T134" s="14"/>
      <c r="U134" s="14">
        <f>SUM(U135:U139)</f>
        <v>145</v>
      </c>
      <c r="V134" s="15"/>
      <c r="W134" s="14">
        <f>SUM(W135:W139)</f>
        <v>694</v>
      </c>
      <c r="X134" s="14"/>
      <c r="Y134" s="14">
        <f>SUM(Y135:Y139)</f>
        <v>1998</v>
      </c>
      <c r="Z134" s="15"/>
    </row>
    <row r="135" spans="1:26" ht="12.75">
      <c r="A135" s="18" t="s">
        <v>202</v>
      </c>
      <c r="B135" s="18"/>
      <c r="C135" s="17">
        <v>7</v>
      </c>
      <c r="D135" s="17"/>
      <c r="E135" s="17">
        <v>326</v>
      </c>
      <c r="F135" s="17"/>
      <c r="G135" s="17">
        <f t="shared" si="10"/>
        <v>46.57142857142857</v>
      </c>
      <c r="H135" s="17"/>
      <c r="I135" s="17">
        <v>874</v>
      </c>
      <c r="J135" s="18"/>
      <c r="K135" s="17">
        <v>0</v>
      </c>
      <c r="L135" s="17"/>
      <c r="M135" s="17">
        <v>0</v>
      </c>
      <c r="N135" s="17"/>
      <c r="O135" s="17">
        <v>0</v>
      </c>
      <c r="P135" s="17"/>
      <c r="Q135" s="17">
        <v>0</v>
      </c>
      <c r="R135" s="18"/>
      <c r="S135" s="17">
        <v>8</v>
      </c>
      <c r="T135" s="17"/>
      <c r="U135" s="17">
        <v>24</v>
      </c>
      <c r="V135" s="18"/>
      <c r="W135" s="17">
        <f aca="true" t="shared" si="11" ref="W135:W141">E135+M135+S135+AD135</f>
        <v>334</v>
      </c>
      <c r="X135" s="17"/>
      <c r="Y135" s="17">
        <f aca="true" t="shared" si="12" ref="Y135:Y141">I135+Q135+U135+AE135</f>
        <v>898</v>
      </c>
      <c r="Z135" s="18"/>
    </row>
    <row r="136" spans="1:26" ht="12.75">
      <c r="A136" s="18" t="s">
        <v>233</v>
      </c>
      <c r="B136" s="18"/>
      <c r="C136" s="17">
        <v>5</v>
      </c>
      <c r="D136" s="17"/>
      <c r="E136" s="17">
        <v>21</v>
      </c>
      <c r="F136" s="17"/>
      <c r="G136" s="17">
        <f>E136/C136</f>
        <v>4.2</v>
      </c>
      <c r="H136" s="17"/>
      <c r="I136" s="17">
        <v>63</v>
      </c>
      <c r="J136" s="18"/>
      <c r="K136" s="17">
        <v>0</v>
      </c>
      <c r="L136" s="17"/>
      <c r="M136" s="17">
        <v>0</v>
      </c>
      <c r="N136" s="17"/>
      <c r="O136" s="17">
        <v>0</v>
      </c>
      <c r="P136" s="17"/>
      <c r="Q136" s="17">
        <v>0</v>
      </c>
      <c r="R136" s="18"/>
      <c r="S136" s="17">
        <v>14</v>
      </c>
      <c r="T136" s="17"/>
      <c r="U136" s="17">
        <v>88</v>
      </c>
      <c r="V136" s="18"/>
      <c r="W136" s="17">
        <f t="shared" si="11"/>
        <v>35</v>
      </c>
      <c r="X136" s="17"/>
      <c r="Y136" s="17">
        <f t="shared" si="12"/>
        <v>151</v>
      </c>
      <c r="Z136" s="18"/>
    </row>
    <row r="137" spans="1:26" ht="12.75">
      <c r="A137" s="23" t="s">
        <v>293</v>
      </c>
      <c r="B137" s="18"/>
      <c r="C137" s="17">
        <v>17</v>
      </c>
      <c r="D137" s="17"/>
      <c r="E137" s="17">
        <v>251</v>
      </c>
      <c r="F137" s="17"/>
      <c r="G137" s="17">
        <f>E137/C137</f>
        <v>14.764705882352942</v>
      </c>
      <c r="H137" s="17"/>
      <c r="I137" s="17">
        <v>753</v>
      </c>
      <c r="J137" s="18"/>
      <c r="K137" s="17">
        <v>0</v>
      </c>
      <c r="L137" s="17"/>
      <c r="M137" s="17">
        <v>0</v>
      </c>
      <c r="N137" s="17"/>
      <c r="O137" s="17">
        <v>0</v>
      </c>
      <c r="P137" s="17"/>
      <c r="Q137" s="17">
        <v>0</v>
      </c>
      <c r="R137" s="18"/>
      <c r="S137" s="17">
        <v>11</v>
      </c>
      <c r="T137" s="17"/>
      <c r="U137" s="17">
        <v>33</v>
      </c>
      <c r="V137" s="18"/>
      <c r="W137" s="17">
        <f t="shared" si="11"/>
        <v>262</v>
      </c>
      <c r="X137" s="17"/>
      <c r="Y137" s="17">
        <f t="shared" si="12"/>
        <v>786</v>
      </c>
      <c r="Z137" s="18"/>
    </row>
    <row r="138" spans="1:26" ht="12.75">
      <c r="A138" s="23" t="s">
        <v>286</v>
      </c>
      <c r="B138" s="18"/>
      <c r="C138" s="17">
        <v>0</v>
      </c>
      <c r="D138" s="17"/>
      <c r="E138" s="17">
        <v>0</v>
      </c>
      <c r="F138" s="17"/>
      <c r="G138" s="17">
        <v>0</v>
      </c>
      <c r="H138" s="17"/>
      <c r="I138" s="17">
        <v>0</v>
      </c>
      <c r="J138" s="18"/>
      <c r="K138" s="17">
        <v>0</v>
      </c>
      <c r="L138" s="17"/>
      <c r="M138" s="17">
        <v>0</v>
      </c>
      <c r="N138" s="17"/>
      <c r="O138" s="17">
        <v>0</v>
      </c>
      <c r="P138" s="17"/>
      <c r="Q138" s="17">
        <v>0</v>
      </c>
      <c r="R138" s="18"/>
      <c r="S138" s="17">
        <v>0</v>
      </c>
      <c r="T138" s="17"/>
      <c r="U138" s="17">
        <v>0</v>
      </c>
      <c r="V138" s="18"/>
      <c r="W138" s="17">
        <f t="shared" si="11"/>
        <v>0</v>
      </c>
      <c r="X138" s="17"/>
      <c r="Y138" s="17">
        <f t="shared" si="12"/>
        <v>0</v>
      </c>
      <c r="Z138" s="18"/>
    </row>
    <row r="139" spans="1:26" ht="12.75">
      <c r="A139" s="23" t="s">
        <v>287</v>
      </c>
      <c r="B139" s="18"/>
      <c r="C139" s="17">
        <v>6</v>
      </c>
      <c r="D139" s="17"/>
      <c r="E139" s="17">
        <v>63</v>
      </c>
      <c r="F139" s="17"/>
      <c r="G139" s="17">
        <f t="shared" si="10"/>
        <v>10.5</v>
      </c>
      <c r="H139" s="17"/>
      <c r="I139" s="17">
        <v>163</v>
      </c>
      <c r="J139" s="18"/>
      <c r="K139" s="17">
        <v>0</v>
      </c>
      <c r="L139" s="17"/>
      <c r="M139" s="17">
        <v>0</v>
      </c>
      <c r="N139" s="17"/>
      <c r="O139" s="17">
        <v>0</v>
      </c>
      <c r="P139" s="17"/>
      <c r="Q139" s="17">
        <v>0</v>
      </c>
      <c r="R139" s="18"/>
      <c r="S139" s="17">
        <v>0</v>
      </c>
      <c r="T139" s="17"/>
      <c r="U139" s="17">
        <v>0</v>
      </c>
      <c r="V139" s="18"/>
      <c r="W139" s="17">
        <f t="shared" si="11"/>
        <v>63</v>
      </c>
      <c r="X139" s="17"/>
      <c r="Y139" s="17">
        <f t="shared" si="12"/>
        <v>163</v>
      </c>
      <c r="Z139" s="18"/>
    </row>
    <row r="140" spans="1:26" ht="12.75">
      <c r="A140" s="18" t="s">
        <v>29</v>
      </c>
      <c r="B140" s="18"/>
      <c r="C140" s="17">
        <v>41</v>
      </c>
      <c r="D140" s="17"/>
      <c r="E140" s="17">
        <v>2010</v>
      </c>
      <c r="F140" s="17"/>
      <c r="G140" s="17">
        <f t="shared" si="10"/>
        <v>49.02439024390244</v>
      </c>
      <c r="H140" s="17"/>
      <c r="I140" s="17">
        <v>6030</v>
      </c>
      <c r="J140" s="18"/>
      <c r="K140" s="17">
        <v>0</v>
      </c>
      <c r="L140" s="17"/>
      <c r="M140" s="17">
        <v>0</v>
      </c>
      <c r="N140" s="17"/>
      <c r="O140" s="17">
        <v>0</v>
      </c>
      <c r="P140" s="17"/>
      <c r="Q140" s="17">
        <v>0</v>
      </c>
      <c r="R140" s="18"/>
      <c r="S140" s="17">
        <v>2</v>
      </c>
      <c r="T140" s="17"/>
      <c r="U140" s="17">
        <v>6</v>
      </c>
      <c r="V140" s="18"/>
      <c r="W140" s="17">
        <f t="shared" si="11"/>
        <v>2012</v>
      </c>
      <c r="X140" s="17"/>
      <c r="Y140" s="17">
        <f t="shared" si="12"/>
        <v>6036</v>
      </c>
      <c r="Z140" s="18"/>
    </row>
    <row r="141" spans="1:26" ht="12.75">
      <c r="A141" s="18" t="s">
        <v>30</v>
      </c>
      <c r="B141" s="18"/>
      <c r="C141" s="17">
        <v>53</v>
      </c>
      <c r="D141" s="17"/>
      <c r="E141" s="17">
        <v>2869</v>
      </c>
      <c r="F141" s="17"/>
      <c r="G141" s="17">
        <f t="shared" si="10"/>
        <v>54.132075471698116</v>
      </c>
      <c r="H141" s="17"/>
      <c r="I141" s="17">
        <v>8607</v>
      </c>
      <c r="J141" s="18"/>
      <c r="K141" s="17">
        <v>0</v>
      </c>
      <c r="L141" s="17"/>
      <c r="M141" s="17">
        <v>0</v>
      </c>
      <c r="N141" s="17"/>
      <c r="O141" s="17">
        <v>0</v>
      </c>
      <c r="P141" s="17"/>
      <c r="Q141" s="17">
        <v>0</v>
      </c>
      <c r="R141" s="18"/>
      <c r="S141" s="17">
        <v>31</v>
      </c>
      <c r="T141" s="17"/>
      <c r="U141" s="17">
        <v>108</v>
      </c>
      <c r="V141" s="18"/>
      <c r="W141" s="17">
        <f t="shared" si="11"/>
        <v>2900</v>
      </c>
      <c r="X141" s="17"/>
      <c r="Y141" s="17">
        <f t="shared" si="12"/>
        <v>8715</v>
      </c>
      <c r="Z141" s="18"/>
    </row>
    <row r="142" spans="1:27" s="13" customFormat="1" ht="12.75">
      <c r="A142" s="18" t="s">
        <v>229</v>
      </c>
      <c r="B142" s="15"/>
      <c r="C142" s="14">
        <f>+C143+C144</f>
        <v>37</v>
      </c>
      <c r="D142" s="14"/>
      <c r="E142" s="14">
        <f>+E143+E144</f>
        <v>1963</v>
      </c>
      <c r="F142" s="14"/>
      <c r="G142" s="14">
        <f t="shared" si="10"/>
        <v>53.054054054054056</v>
      </c>
      <c r="H142" s="14"/>
      <c r="I142" s="14">
        <f>+I143+I144</f>
        <v>5889</v>
      </c>
      <c r="J142" s="15"/>
      <c r="K142" s="14">
        <v>0</v>
      </c>
      <c r="L142" s="14"/>
      <c r="M142" s="14">
        <f>+M143+M144</f>
        <v>0</v>
      </c>
      <c r="N142" s="14"/>
      <c r="O142" s="14">
        <v>0</v>
      </c>
      <c r="P142" s="14"/>
      <c r="Q142" s="14">
        <f>+Q143+Q144</f>
        <v>0</v>
      </c>
      <c r="R142" s="15"/>
      <c r="S142" s="14">
        <f>+S143+S144</f>
        <v>11</v>
      </c>
      <c r="T142" s="14"/>
      <c r="U142" s="14">
        <f>+U143+U144</f>
        <v>33</v>
      </c>
      <c r="V142" s="15"/>
      <c r="W142" s="14">
        <f>+W143+W144</f>
        <v>1974</v>
      </c>
      <c r="X142" s="14"/>
      <c r="Y142" s="14">
        <f>+Y143+Y144</f>
        <v>5922</v>
      </c>
      <c r="Z142" s="15"/>
      <c r="AA142" s="15"/>
    </row>
    <row r="143" spans="1:254" ht="12.75">
      <c r="A143" s="11" t="s">
        <v>31</v>
      </c>
      <c r="B143" s="12"/>
      <c r="C143" s="17">
        <v>6</v>
      </c>
      <c r="D143" s="17"/>
      <c r="E143" s="17">
        <v>537</v>
      </c>
      <c r="F143" s="17"/>
      <c r="G143" s="17">
        <f t="shared" si="10"/>
        <v>89.5</v>
      </c>
      <c r="H143" s="17"/>
      <c r="I143" s="17">
        <v>1611</v>
      </c>
      <c r="J143" s="18"/>
      <c r="K143" s="17">
        <v>0</v>
      </c>
      <c r="L143" s="17"/>
      <c r="M143" s="17">
        <v>0</v>
      </c>
      <c r="N143" s="17"/>
      <c r="O143" s="17">
        <v>0</v>
      </c>
      <c r="P143" s="17"/>
      <c r="Q143" s="17">
        <v>0</v>
      </c>
      <c r="R143" s="18"/>
      <c r="S143" s="17">
        <v>0</v>
      </c>
      <c r="T143" s="17"/>
      <c r="U143" s="17">
        <v>0</v>
      </c>
      <c r="V143" s="18"/>
      <c r="W143" s="17">
        <f>E143+M143+S143+AD143</f>
        <v>537</v>
      </c>
      <c r="X143" s="17"/>
      <c r="Y143" s="17">
        <f>I143+Q143+U143+AE143</f>
        <v>1611</v>
      </c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</row>
    <row r="144" spans="1:254" ht="12.75">
      <c r="A144" s="11" t="s">
        <v>32</v>
      </c>
      <c r="B144" s="12"/>
      <c r="C144" s="17">
        <v>31</v>
      </c>
      <c r="D144" s="17"/>
      <c r="E144" s="17">
        <v>1426</v>
      </c>
      <c r="F144" s="17"/>
      <c r="G144" s="17">
        <f t="shared" si="10"/>
        <v>46</v>
      </c>
      <c r="H144" s="17"/>
      <c r="I144" s="17">
        <v>4278</v>
      </c>
      <c r="J144" s="18"/>
      <c r="K144" s="17">
        <v>0</v>
      </c>
      <c r="L144" s="17"/>
      <c r="M144" s="17">
        <v>0</v>
      </c>
      <c r="N144" s="17"/>
      <c r="O144" s="17">
        <v>0</v>
      </c>
      <c r="P144" s="17"/>
      <c r="Q144" s="17">
        <v>0</v>
      </c>
      <c r="R144" s="18"/>
      <c r="S144" s="17">
        <v>11</v>
      </c>
      <c r="T144" s="17"/>
      <c r="U144" s="17">
        <v>33</v>
      </c>
      <c r="V144" s="18"/>
      <c r="W144" s="17">
        <f>E144+M144+S144+AD144</f>
        <v>1437</v>
      </c>
      <c r="X144" s="17"/>
      <c r="Y144" s="17">
        <f>I144+Q144+U144+AE144</f>
        <v>4311</v>
      </c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</row>
    <row r="145" spans="1:27" ht="12.75">
      <c r="A145" s="11" t="s">
        <v>33</v>
      </c>
      <c r="C145" s="17">
        <v>27</v>
      </c>
      <c r="D145" s="17"/>
      <c r="E145" s="17">
        <v>1330</v>
      </c>
      <c r="F145" s="17"/>
      <c r="G145" s="17">
        <f t="shared" si="10"/>
        <v>49.25925925925926</v>
      </c>
      <c r="H145" s="17"/>
      <c r="I145" s="17">
        <v>3990</v>
      </c>
      <c r="J145" s="18"/>
      <c r="K145" s="17">
        <v>0</v>
      </c>
      <c r="L145" s="17"/>
      <c r="M145" s="17">
        <v>0</v>
      </c>
      <c r="N145" s="17"/>
      <c r="O145" s="17">
        <v>0</v>
      </c>
      <c r="P145" s="17"/>
      <c r="Q145" s="17">
        <v>0</v>
      </c>
      <c r="R145" s="18"/>
      <c r="S145" s="17">
        <v>0</v>
      </c>
      <c r="T145" s="17"/>
      <c r="U145" s="17">
        <v>0</v>
      </c>
      <c r="V145" s="18"/>
      <c r="W145" s="17">
        <f>E145+M145+S145+AD145</f>
        <v>1330</v>
      </c>
      <c r="X145" s="17"/>
      <c r="Y145" s="17">
        <f>I145+Q145+U145+AE145</f>
        <v>3990</v>
      </c>
      <c r="Z145" s="18"/>
      <c r="AA145" s="18"/>
    </row>
    <row r="146" spans="1:27" s="13" customFormat="1" ht="12.75">
      <c r="A146" s="11" t="s">
        <v>252</v>
      </c>
      <c r="C146" s="14">
        <f>+C147+C148</f>
        <v>34</v>
      </c>
      <c r="D146" s="14"/>
      <c r="E146" s="14">
        <f>+E147+E148</f>
        <v>1854</v>
      </c>
      <c r="F146" s="14"/>
      <c r="G146" s="14">
        <f t="shared" si="10"/>
        <v>54.529411764705884</v>
      </c>
      <c r="H146" s="14"/>
      <c r="I146" s="14">
        <f>+I147+I148</f>
        <v>5562</v>
      </c>
      <c r="J146" s="15"/>
      <c r="K146" s="14">
        <f>+K147+K148</f>
        <v>0</v>
      </c>
      <c r="L146" s="14"/>
      <c r="M146" s="14">
        <f>+M147+M148</f>
        <v>0</v>
      </c>
      <c r="N146" s="14"/>
      <c r="O146" s="14">
        <v>0</v>
      </c>
      <c r="P146" s="14"/>
      <c r="Q146" s="14">
        <f>+Q147+Q148</f>
        <v>0</v>
      </c>
      <c r="R146" s="15"/>
      <c r="S146" s="14">
        <f>+S147+S148</f>
        <v>20</v>
      </c>
      <c r="T146" s="14"/>
      <c r="U146" s="14">
        <f>+U147+U148</f>
        <v>99</v>
      </c>
      <c r="V146" s="15"/>
      <c r="W146" s="14">
        <f>+W147+W148</f>
        <v>1874</v>
      </c>
      <c r="X146" s="14"/>
      <c r="Y146" s="14">
        <f>+Y147+Y148</f>
        <v>5661</v>
      </c>
      <c r="Z146" s="15"/>
      <c r="AA146" s="15"/>
    </row>
    <row r="147" spans="1:254" ht="12.75">
      <c r="A147" s="11" t="s">
        <v>34</v>
      </c>
      <c r="B147" s="12"/>
      <c r="C147" s="17">
        <v>22</v>
      </c>
      <c r="D147" s="17"/>
      <c r="E147" s="17">
        <v>1249</v>
      </c>
      <c r="F147" s="17"/>
      <c r="G147" s="17">
        <f t="shared" si="10"/>
        <v>56.77272727272727</v>
      </c>
      <c r="H147" s="17"/>
      <c r="I147" s="17">
        <v>3747</v>
      </c>
      <c r="J147" s="18"/>
      <c r="K147" s="17">
        <v>0</v>
      </c>
      <c r="L147" s="17"/>
      <c r="M147" s="17">
        <v>0</v>
      </c>
      <c r="N147" s="17"/>
      <c r="O147" s="17">
        <v>0</v>
      </c>
      <c r="P147" s="17"/>
      <c r="Q147" s="17">
        <v>0</v>
      </c>
      <c r="R147" s="18"/>
      <c r="S147" s="17">
        <v>19</v>
      </c>
      <c r="T147" s="17"/>
      <c r="U147" s="17">
        <v>96</v>
      </c>
      <c r="V147" s="18"/>
      <c r="W147" s="17">
        <f>E147+M147+S147+AD147</f>
        <v>1268</v>
      </c>
      <c r="X147" s="17"/>
      <c r="Y147" s="17">
        <f>I147+Q147+U147+AE147</f>
        <v>3843</v>
      </c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</row>
    <row r="148" spans="1:254" ht="12.75">
      <c r="A148" s="11" t="s">
        <v>35</v>
      </c>
      <c r="B148" s="12"/>
      <c r="C148" s="17">
        <v>12</v>
      </c>
      <c r="D148" s="17"/>
      <c r="E148" s="17">
        <v>605</v>
      </c>
      <c r="F148" s="17"/>
      <c r="G148" s="17">
        <f t="shared" si="10"/>
        <v>50.416666666666664</v>
      </c>
      <c r="H148" s="17"/>
      <c r="I148" s="17">
        <v>1815</v>
      </c>
      <c r="J148" s="18"/>
      <c r="K148" s="17">
        <v>0</v>
      </c>
      <c r="L148" s="17"/>
      <c r="M148" s="17">
        <v>0</v>
      </c>
      <c r="N148" s="17"/>
      <c r="O148" s="17">
        <v>0</v>
      </c>
      <c r="P148" s="17"/>
      <c r="Q148" s="17">
        <v>0</v>
      </c>
      <c r="R148" s="18"/>
      <c r="S148" s="17">
        <v>1</v>
      </c>
      <c r="T148" s="17"/>
      <c r="U148" s="17">
        <v>3</v>
      </c>
      <c r="V148" s="18"/>
      <c r="W148" s="17">
        <f>E148+M148+S148+AD148</f>
        <v>606</v>
      </c>
      <c r="X148" s="17"/>
      <c r="Y148" s="17">
        <f>I148+Q148+U148+AE148</f>
        <v>1818</v>
      </c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</row>
    <row r="149" spans="1:254" s="13" customFormat="1" ht="12.75">
      <c r="A149" s="11" t="s">
        <v>36</v>
      </c>
      <c r="B149" s="16"/>
      <c r="C149" s="14">
        <f>+C150+C151</f>
        <v>19</v>
      </c>
      <c r="D149" s="14"/>
      <c r="E149" s="14">
        <f>+E150+E151</f>
        <v>1032</v>
      </c>
      <c r="F149" s="14"/>
      <c r="G149" s="14">
        <f t="shared" si="10"/>
        <v>54.31578947368421</v>
      </c>
      <c r="H149" s="14"/>
      <c r="I149" s="14">
        <f>+I150+I151</f>
        <v>3096</v>
      </c>
      <c r="J149" s="15"/>
      <c r="K149" s="14">
        <f>+K150+K151</f>
        <v>0</v>
      </c>
      <c r="L149" s="14"/>
      <c r="M149" s="14">
        <f>+M150+M151</f>
        <v>0</v>
      </c>
      <c r="N149" s="14"/>
      <c r="O149" s="14">
        <v>0</v>
      </c>
      <c r="P149" s="14"/>
      <c r="Q149" s="14">
        <f>+Q150+Q151</f>
        <v>0</v>
      </c>
      <c r="R149" s="15"/>
      <c r="S149" s="14">
        <f>+S150+S151</f>
        <v>23</v>
      </c>
      <c r="T149" s="14"/>
      <c r="U149" s="14">
        <f>+U150+U151</f>
        <v>69</v>
      </c>
      <c r="V149" s="15"/>
      <c r="W149" s="14">
        <f>+W150+W151</f>
        <v>1055</v>
      </c>
      <c r="X149" s="14"/>
      <c r="Y149" s="14">
        <f>+Y150+Y151</f>
        <v>3165</v>
      </c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</row>
    <row r="150" spans="1:27" ht="12.75">
      <c r="A150" s="11" t="s">
        <v>191</v>
      </c>
      <c r="C150" s="17">
        <v>0</v>
      </c>
      <c r="D150" s="17"/>
      <c r="E150" s="17">
        <v>0</v>
      </c>
      <c r="F150" s="17"/>
      <c r="G150" s="17">
        <v>0</v>
      </c>
      <c r="H150" s="17"/>
      <c r="I150" s="17">
        <v>0</v>
      </c>
      <c r="J150" s="18"/>
      <c r="K150" s="17">
        <v>0</v>
      </c>
      <c r="L150" s="17"/>
      <c r="M150" s="17">
        <v>0</v>
      </c>
      <c r="N150" s="17"/>
      <c r="O150" s="17">
        <v>0</v>
      </c>
      <c r="P150" s="17"/>
      <c r="Q150" s="17">
        <v>0</v>
      </c>
      <c r="R150" s="18"/>
      <c r="S150" s="17">
        <v>0</v>
      </c>
      <c r="T150" s="17"/>
      <c r="U150" s="17">
        <v>0</v>
      </c>
      <c r="V150" s="18"/>
      <c r="W150" s="17">
        <f>E150+M150+S150+AD150</f>
        <v>0</v>
      </c>
      <c r="X150" s="17"/>
      <c r="Y150" s="17">
        <f>I150+Q150+U150+AE150</f>
        <v>0</v>
      </c>
      <c r="Z150" s="18"/>
      <c r="AA150" s="18"/>
    </row>
    <row r="151" spans="1:27" ht="12.75">
      <c r="A151" s="11" t="s">
        <v>188</v>
      </c>
      <c r="C151" s="17">
        <v>19</v>
      </c>
      <c r="D151" s="17"/>
      <c r="E151" s="17">
        <v>1032</v>
      </c>
      <c r="F151" s="17"/>
      <c r="G151" s="17">
        <f t="shared" si="10"/>
        <v>54.31578947368421</v>
      </c>
      <c r="H151" s="17"/>
      <c r="I151" s="17">
        <v>3096</v>
      </c>
      <c r="J151" s="18"/>
      <c r="K151" s="17">
        <v>0</v>
      </c>
      <c r="L151" s="17"/>
      <c r="M151" s="17">
        <v>0</v>
      </c>
      <c r="N151" s="17"/>
      <c r="O151" s="17">
        <v>0</v>
      </c>
      <c r="P151" s="17"/>
      <c r="Q151" s="17">
        <v>0</v>
      </c>
      <c r="R151" s="18"/>
      <c r="S151" s="17">
        <v>23</v>
      </c>
      <c r="T151" s="17"/>
      <c r="U151" s="17">
        <v>69</v>
      </c>
      <c r="V151" s="18"/>
      <c r="W151" s="17">
        <f>E151+M151+S151+AD151</f>
        <v>1055</v>
      </c>
      <c r="X151" s="17"/>
      <c r="Y151" s="17">
        <f>I151+Q151+U151+AE151</f>
        <v>3165</v>
      </c>
      <c r="Z151" s="18"/>
      <c r="AA151" s="18"/>
    </row>
    <row r="152" spans="3:59" ht="12.75">
      <c r="C152" s="14"/>
      <c r="D152" s="14"/>
      <c r="E152" s="14"/>
      <c r="F152" s="14"/>
      <c r="G152" s="14"/>
      <c r="H152" s="14"/>
      <c r="I152" s="14"/>
      <c r="J152" s="15"/>
      <c r="K152" s="14"/>
      <c r="L152" s="14"/>
      <c r="M152" s="14"/>
      <c r="N152" s="14"/>
      <c r="O152" s="14"/>
      <c r="P152" s="14"/>
      <c r="Q152" s="14"/>
      <c r="R152" s="15"/>
      <c r="S152" s="14"/>
      <c r="T152" s="14"/>
      <c r="U152" s="14"/>
      <c r="V152" s="15"/>
      <c r="W152" s="14"/>
      <c r="X152" s="14"/>
      <c r="Y152" s="14"/>
      <c r="Z152" s="15"/>
      <c r="AA152" s="15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3:59" ht="12.75">
      <c r="C153" s="14"/>
      <c r="D153" s="14"/>
      <c r="E153" s="14"/>
      <c r="F153" s="14"/>
      <c r="G153" s="14"/>
      <c r="H153" s="14"/>
      <c r="I153" s="14"/>
      <c r="J153" s="15"/>
      <c r="K153" s="14"/>
      <c r="L153" s="14"/>
      <c r="M153" s="14"/>
      <c r="N153" s="14"/>
      <c r="O153" s="14"/>
      <c r="P153" s="14"/>
      <c r="Q153" s="14"/>
      <c r="R153" s="15"/>
      <c r="S153" s="14"/>
      <c r="T153" s="14"/>
      <c r="U153" s="14"/>
      <c r="V153" s="15"/>
      <c r="W153" s="14"/>
      <c r="X153" s="14"/>
      <c r="Y153" s="14"/>
      <c r="Z153" s="15"/>
      <c r="AA153" s="15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</row>
    <row r="154" spans="1:25" s="13" customFormat="1" ht="12.75">
      <c r="A154" s="13" t="s">
        <v>201</v>
      </c>
      <c r="C154" s="14">
        <f>+C156+C162+C158+C165</f>
        <v>183</v>
      </c>
      <c r="D154" s="20"/>
      <c r="E154" s="14">
        <f>+E156+E162+E158+E165</f>
        <v>6057</v>
      </c>
      <c r="F154" s="20"/>
      <c r="G154" s="14">
        <f>E154/C154</f>
        <v>33.09836065573771</v>
      </c>
      <c r="H154" s="20"/>
      <c r="I154" s="14">
        <f>+I156+I162+I158+I165</f>
        <v>18285</v>
      </c>
      <c r="J154" s="14"/>
      <c r="K154" s="14">
        <f>+K156+K162+K158+K165</f>
        <v>50</v>
      </c>
      <c r="L154" s="20"/>
      <c r="M154" s="14">
        <f>+M156+M162+M158+M165</f>
        <v>1122</v>
      </c>
      <c r="N154" s="20"/>
      <c r="O154" s="14">
        <f>M154/K154</f>
        <v>22.44</v>
      </c>
      <c r="P154" s="20"/>
      <c r="Q154" s="14">
        <f>+Q156+Q162+Q158+Q165</f>
        <v>196</v>
      </c>
      <c r="S154" s="14">
        <f>+S156+S162+S158+S165</f>
        <v>229</v>
      </c>
      <c r="T154" s="20"/>
      <c r="U154" s="14">
        <f>+U156+U162+U158+U165</f>
        <v>912</v>
      </c>
      <c r="W154" s="14">
        <f>+W156+W162+W158+W165</f>
        <v>7408</v>
      </c>
      <c r="X154" s="14"/>
      <c r="Y154" s="14">
        <f>+Y156+Y162+Y158+Y165</f>
        <v>19393</v>
      </c>
    </row>
    <row r="155" spans="3:25" ht="7.5" customHeight="1">
      <c r="C155" s="17"/>
      <c r="E155" s="17"/>
      <c r="G155" s="17"/>
      <c r="I155" s="17"/>
      <c r="K155" s="17"/>
      <c r="M155" s="17"/>
      <c r="O155" s="17"/>
      <c r="Q155" s="17"/>
      <c r="S155" s="17"/>
      <c r="U155" s="17"/>
      <c r="Y155" s="17"/>
    </row>
    <row r="156" spans="1:25" s="13" customFormat="1" ht="12.75">
      <c r="A156" s="30" t="s">
        <v>295</v>
      </c>
      <c r="C156" s="13">
        <f>+C157</f>
        <v>15</v>
      </c>
      <c r="E156" s="13">
        <f>+E157</f>
        <v>179</v>
      </c>
      <c r="G156" s="14">
        <f aca="true" t="shared" si="13" ref="G156:G165">E156/C156</f>
        <v>11.933333333333334</v>
      </c>
      <c r="I156" s="13">
        <f>+I157</f>
        <v>494</v>
      </c>
      <c r="K156" s="13">
        <f>+K157</f>
        <v>7</v>
      </c>
      <c r="M156" s="13">
        <f>+M157</f>
        <v>93</v>
      </c>
      <c r="O156" s="14">
        <f>M156/K156</f>
        <v>13.285714285714286</v>
      </c>
      <c r="Q156" s="13">
        <f>+Q157</f>
        <v>0</v>
      </c>
      <c r="S156" s="13">
        <f>+S157</f>
        <v>37</v>
      </c>
      <c r="U156" s="13">
        <f>+U157</f>
        <v>172</v>
      </c>
      <c r="V156" s="15"/>
      <c r="W156" s="13">
        <f>+W157</f>
        <v>309</v>
      </c>
      <c r="Y156" s="13">
        <f>+Y157</f>
        <v>666</v>
      </c>
    </row>
    <row r="157" spans="1:29" ht="12.75">
      <c r="A157" s="29" t="s">
        <v>297</v>
      </c>
      <c r="B157" s="29"/>
      <c r="C157" s="29">
        <v>15</v>
      </c>
      <c r="D157" s="28"/>
      <c r="E157" s="28">
        <v>179</v>
      </c>
      <c r="F157" s="28"/>
      <c r="G157" s="17">
        <f t="shared" si="13"/>
        <v>11.933333333333334</v>
      </c>
      <c r="H157" s="28"/>
      <c r="I157" s="28">
        <v>494</v>
      </c>
      <c r="J157" s="29"/>
      <c r="K157" s="28">
        <v>7</v>
      </c>
      <c r="L157" s="28"/>
      <c r="M157" s="28">
        <v>93</v>
      </c>
      <c r="N157" s="28"/>
      <c r="O157" s="17">
        <f>M157/K157</f>
        <v>13.285714285714286</v>
      </c>
      <c r="P157" s="28"/>
      <c r="Q157" s="28">
        <v>0</v>
      </c>
      <c r="R157" s="29"/>
      <c r="S157" s="28">
        <v>37</v>
      </c>
      <c r="T157" s="28"/>
      <c r="U157" s="28">
        <v>172</v>
      </c>
      <c r="V157" s="23"/>
      <c r="W157" s="17">
        <f>E157+M157+S157+AD155</f>
        <v>309</v>
      </c>
      <c r="X157" s="17"/>
      <c r="Y157" s="17">
        <f>I157+Q157+U157+AE155</f>
        <v>666</v>
      </c>
      <c r="Z157" s="18"/>
      <c r="AA157" s="18"/>
      <c r="AB157" s="18"/>
      <c r="AC157" s="18"/>
    </row>
    <row r="158" spans="1:25" ht="12.75">
      <c r="A158" s="11" t="s">
        <v>248</v>
      </c>
      <c r="B158" s="13"/>
      <c r="C158" s="14">
        <f>+C159+C160+C161</f>
        <v>106</v>
      </c>
      <c r="D158" s="14"/>
      <c r="E158" s="14">
        <f>+E159+E160+E161</f>
        <v>4176</v>
      </c>
      <c r="F158" s="14"/>
      <c r="G158" s="14">
        <f t="shared" si="13"/>
        <v>39.39622641509434</v>
      </c>
      <c r="H158" s="14"/>
      <c r="I158" s="14">
        <f>+I159+I160+I161</f>
        <v>12809</v>
      </c>
      <c r="J158" s="15"/>
      <c r="K158" s="14">
        <f>+K159+K160+K161</f>
        <v>29</v>
      </c>
      <c r="L158" s="14"/>
      <c r="M158" s="14">
        <f>+M159+M160+M161</f>
        <v>676</v>
      </c>
      <c r="N158" s="14"/>
      <c r="O158" s="14">
        <f>M158/K158</f>
        <v>23.310344827586206</v>
      </c>
      <c r="P158" s="14"/>
      <c r="Q158" s="14">
        <f>+Q159+Q160+Q161</f>
        <v>104</v>
      </c>
      <c r="R158" s="15"/>
      <c r="S158" s="14">
        <f>+S159+S160+S161</f>
        <v>50</v>
      </c>
      <c r="T158" s="14"/>
      <c r="U158" s="14">
        <f>+U159+U160+U161</f>
        <v>166</v>
      </c>
      <c r="V158" s="18"/>
      <c r="W158" s="14">
        <f>+W159+W160+W161</f>
        <v>4902</v>
      </c>
      <c r="X158" s="14"/>
      <c r="Y158" s="14">
        <f>+Y159+Y160+Y161</f>
        <v>13079</v>
      </c>
    </row>
    <row r="159" spans="1:25" ht="12.75">
      <c r="A159" s="18" t="s">
        <v>249</v>
      </c>
      <c r="B159" s="18"/>
      <c r="C159" s="17">
        <v>2</v>
      </c>
      <c r="D159" s="17"/>
      <c r="E159" s="17">
        <v>22</v>
      </c>
      <c r="F159" s="17"/>
      <c r="G159" s="17">
        <f t="shared" si="13"/>
        <v>11</v>
      </c>
      <c r="H159" s="17"/>
      <c r="I159" s="17">
        <v>66</v>
      </c>
      <c r="J159" s="18"/>
      <c r="K159" s="17">
        <v>1</v>
      </c>
      <c r="L159" s="17"/>
      <c r="M159" s="17">
        <v>12</v>
      </c>
      <c r="N159" s="17"/>
      <c r="O159" s="17">
        <f>M159/K159</f>
        <v>12</v>
      </c>
      <c r="P159" s="17"/>
      <c r="Q159" s="17">
        <v>12</v>
      </c>
      <c r="R159" s="18"/>
      <c r="S159" s="17">
        <v>0</v>
      </c>
      <c r="T159" s="17"/>
      <c r="U159" s="17">
        <v>0</v>
      </c>
      <c r="V159" s="18"/>
      <c r="W159" s="17">
        <f>E159+M159+S159+AD157</f>
        <v>34</v>
      </c>
      <c r="X159" s="17"/>
      <c r="Y159" s="17">
        <f>I159+Q159+U159+AE157</f>
        <v>78</v>
      </c>
    </row>
    <row r="160" spans="1:25" ht="12.75">
      <c r="A160" s="18" t="s">
        <v>203</v>
      </c>
      <c r="B160" s="18"/>
      <c r="C160" s="17">
        <v>103</v>
      </c>
      <c r="D160" s="17"/>
      <c r="E160" s="17">
        <v>4054</v>
      </c>
      <c r="F160" s="17"/>
      <c r="G160" s="17">
        <f t="shared" si="13"/>
        <v>39.359223300970875</v>
      </c>
      <c r="H160" s="17"/>
      <c r="I160" s="17">
        <v>12443</v>
      </c>
      <c r="J160" s="18"/>
      <c r="K160" s="17">
        <v>28</v>
      </c>
      <c r="L160" s="17"/>
      <c r="M160" s="17">
        <v>664</v>
      </c>
      <c r="N160" s="17"/>
      <c r="O160" s="17">
        <f>M160/K160</f>
        <v>23.714285714285715</v>
      </c>
      <c r="P160" s="17"/>
      <c r="Q160" s="17">
        <v>92</v>
      </c>
      <c r="R160" s="18"/>
      <c r="S160" s="17">
        <v>50</v>
      </c>
      <c r="T160" s="17"/>
      <c r="U160" s="17">
        <v>166</v>
      </c>
      <c r="V160" s="18"/>
      <c r="W160" s="17">
        <f>E160+M160+S160+AD158</f>
        <v>4768</v>
      </c>
      <c r="X160" s="17"/>
      <c r="Y160" s="17">
        <f>I160+Q160+U160+AE158</f>
        <v>12701</v>
      </c>
    </row>
    <row r="161" spans="1:25" ht="12.75">
      <c r="A161" s="18" t="s">
        <v>5</v>
      </c>
      <c r="B161" s="18"/>
      <c r="C161" s="17">
        <v>1</v>
      </c>
      <c r="D161" s="17"/>
      <c r="E161" s="17">
        <v>100</v>
      </c>
      <c r="F161" s="17"/>
      <c r="G161" s="17">
        <f t="shared" si="13"/>
        <v>100</v>
      </c>
      <c r="H161" s="17"/>
      <c r="I161" s="17">
        <v>300</v>
      </c>
      <c r="J161" s="18"/>
      <c r="K161" s="17">
        <v>0</v>
      </c>
      <c r="L161" s="17"/>
      <c r="M161" s="17">
        <v>0</v>
      </c>
      <c r="N161" s="17"/>
      <c r="O161" s="17">
        <v>0</v>
      </c>
      <c r="P161" s="17"/>
      <c r="Q161" s="17">
        <v>0</v>
      </c>
      <c r="R161" s="18"/>
      <c r="S161" s="17">
        <v>0</v>
      </c>
      <c r="T161" s="17"/>
      <c r="U161" s="17">
        <v>0</v>
      </c>
      <c r="V161" s="18"/>
      <c r="W161" s="17">
        <f>E161+M161+S161+AD159</f>
        <v>100</v>
      </c>
      <c r="X161" s="17"/>
      <c r="Y161" s="17">
        <f>I161+Q161+U161+AE159</f>
        <v>300</v>
      </c>
    </row>
    <row r="162" spans="1:29" ht="12.75">
      <c r="A162" s="18" t="s">
        <v>250</v>
      </c>
      <c r="B162" s="18"/>
      <c r="C162" s="25">
        <f>SUM(C163:C164)</f>
        <v>4</v>
      </c>
      <c r="D162" s="17"/>
      <c r="E162" s="25">
        <f>SUM(E163:E164)</f>
        <v>110</v>
      </c>
      <c r="F162" s="17"/>
      <c r="G162" s="14">
        <f t="shared" si="13"/>
        <v>27.5</v>
      </c>
      <c r="H162" s="17"/>
      <c r="I162" s="25">
        <f>SUM(I163:I164)</f>
        <v>146</v>
      </c>
      <c r="J162" s="18"/>
      <c r="K162" s="25">
        <f>SUM(K163:K164)</f>
        <v>0</v>
      </c>
      <c r="L162" s="17"/>
      <c r="M162" s="25">
        <f>SUM(M163:M164)</f>
        <v>0</v>
      </c>
      <c r="N162" s="17"/>
      <c r="O162" s="14">
        <v>0</v>
      </c>
      <c r="P162" s="17"/>
      <c r="Q162" s="25">
        <f>SUM(Q163:Q164)</f>
        <v>0</v>
      </c>
      <c r="R162" s="18"/>
      <c r="S162" s="25">
        <f>SUM(S163:S164)</f>
        <v>120</v>
      </c>
      <c r="T162" s="17"/>
      <c r="U162" s="25">
        <f>SUM(U163:U164)</f>
        <v>500</v>
      </c>
      <c r="V162" s="18"/>
      <c r="W162" s="25">
        <f>SUM(W163:W164)</f>
        <v>230</v>
      </c>
      <c r="X162" s="17"/>
      <c r="Y162" s="25">
        <f>SUM(Y163:Y164)</f>
        <v>646</v>
      </c>
      <c r="Z162" s="15"/>
      <c r="AA162" s="15"/>
      <c r="AB162" s="15"/>
      <c r="AC162" s="15"/>
    </row>
    <row r="163" spans="1:29" ht="12.75">
      <c r="A163" s="23" t="s">
        <v>203</v>
      </c>
      <c r="B163" s="18"/>
      <c r="C163" s="17">
        <v>1</v>
      </c>
      <c r="D163" s="17"/>
      <c r="E163" s="17">
        <v>18</v>
      </c>
      <c r="F163" s="17"/>
      <c r="G163" s="17">
        <f t="shared" si="13"/>
        <v>18</v>
      </c>
      <c r="H163" s="17"/>
      <c r="I163" s="17">
        <v>54</v>
      </c>
      <c r="J163" s="18"/>
      <c r="K163" s="17">
        <v>0</v>
      </c>
      <c r="L163" s="17"/>
      <c r="M163" s="17">
        <v>0</v>
      </c>
      <c r="N163" s="17"/>
      <c r="O163" s="17">
        <v>0</v>
      </c>
      <c r="P163" s="17"/>
      <c r="Q163" s="17">
        <v>0</v>
      </c>
      <c r="R163" s="18"/>
      <c r="S163" s="17">
        <v>1</v>
      </c>
      <c r="T163" s="17"/>
      <c r="U163" s="17">
        <v>3</v>
      </c>
      <c r="V163" s="18"/>
      <c r="W163" s="17">
        <f>E163+M163+S163+AD161</f>
        <v>19</v>
      </c>
      <c r="X163" s="17"/>
      <c r="Y163" s="17">
        <f>I163+Q163+U163+AE161</f>
        <v>57</v>
      </c>
      <c r="Z163" s="15"/>
      <c r="AA163" s="15"/>
      <c r="AB163" s="15"/>
      <c r="AC163" s="15"/>
    </row>
    <row r="164" spans="1:29" ht="12.75">
      <c r="A164" s="23" t="s">
        <v>296</v>
      </c>
      <c r="B164" s="18"/>
      <c r="C164" s="17">
        <v>3</v>
      </c>
      <c r="D164" s="17"/>
      <c r="E164" s="17">
        <v>92</v>
      </c>
      <c r="F164" s="17"/>
      <c r="G164" s="17">
        <f t="shared" si="13"/>
        <v>30.666666666666668</v>
      </c>
      <c r="H164" s="17"/>
      <c r="I164" s="17">
        <v>92</v>
      </c>
      <c r="J164" s="18"/>
      <c r="K164" s="17">
        <v>0</v>
      </c>
      <c r="L164" s="17"/>
      <c r="M164" s="17">
        <v>0</v>
      </c>
      <c r="N164" s="17"/>
      <c r="O164" s="17">
        <v>0</v>
      </c>
      <c r="P164" s="17"/>
      <c r="Q164" s="17">
        <v>0</v>
      </c>
      <c r="R164" s="18"/>
      <c r="S164" s="17">
        <v>119</v>
      </c>
      <c r="T164" s="17"/>
      <c r="U164" s="17">
        <v>497</v>
      </c>
      <c r="V164" s="18"/>
      <c r="W164" s="17">
        <f>E164+M164+S164+AD162</f>
        <v>211</v>
      </c>
      <c r="X164" s="17"/>
      <c r="Y164" s="17">
        <f>I164+Q164+U164+AE162</f>
        <v>589</v>
      </c>
      <c r="Z164" s="15"/>
      <c r="AA164" s="15"/>
      <c r="AB164" s="15"/>
      <c r="AC164" s="15"/>
    </row>
    <row r="165" spans="1:25" ht="12.75">
      <c r="A165" s="11" t="s">
        <v>251</v>
      </c>
      <c r="C165" s="17">
        <v>58</v>
      </c>
      <c r="E165" s="17">
        <v>1592</v>
      </c>
      <c r="G165" s="17">
        <f t="shared" si="13"/>
        <v>27.448275862068964</v>
      </c>
      <c r="I165" s="17">
        <v>4836</v>
      </c>
      <c r="K165" s="17">
        <v>14</v>
      </c>
      <c r="M165" s="17">
        <v>353</v>
      </c>
      <c r="O165" s="17">
        <f>M165/K165</f>
        <v>25.214285714285715</v>
      </c>
      <c r="Q165" s="17">
        <v>92</v>
      </c>
      <c r="S165" s="17">
        <v>22</v>
      </c>
      <c r="U165" s="17">
        <v>74</v>
      </c>
      <c r="W165" s="17">
        <f>E165+M165+S165+AD165</f>
        <v>1967</v>
      </c>
      <c r="X165" s="17"/>
      <c r="Y165" s="17">
        <f>I165+Q165+U165+AE165</f>
        <v>5002</v>
      </c>
    </row>
    <row r="166" spans="3:59" ht="12.75">
      <c r="C166" s="14"/>
      <c r="D166" s="14"/>
      <c r="E166" s="14"/>
      <c r="F166" s="14"/>
      <c r="G166" s="14"/>
      <c r="H166" s="14"/>
      <c r="I166" s="14"/>
      <c r="J166" s="15"/>
      <c r="K166" s="14"/>
      <c r="L166" s="14"/>
      <c r="M166" s="14"/>
      <c r="N166" s="14"/>
      <c r="O166" s="14"/>
      <c r="P166" s="14"/>
      <c r="Q166" s="14"/>
      <c r="R166" s="15"/>
      <c r="S166" s="14"/>
      <c r="T166" s="14"/>
      <c r="U166" s="14"/>
      <c r="V166" s="15"/>
      <c r="W166" s="14"/>
      <c r="X166" s="14"/>
      <c r="Y166" s="14"/>
      <c r="Z166" s="15"/>
      <c r="AA166" s="15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</row>
    <row r="167" spans="3:23" ht="12.75">
      <c r="C167" s="17"/>
      <c r="E167" s="17"/>
      <c r="G167" s="17"/>
      <c r="I167" s="17"/>
      <c r="K167" s="17"/>
      <c r="O167" s="17"/>
      <c r="Q167" s="17"/>
      <c r="S167" s="17"/>
      <c r="U167" s="17"/>
      <c r="W167" s="14" t="s">
        <v>204</v>
      </c>
    </row>
    <row r="168" spans="1:254" ht="12.75">
      <c r="A168" s="15" t="s">
        <v>37</v>
      </c>
      <c r="B168" s="16"/>
      <c r="C168" s="14">
        <f>SUM(C170:C175)</f>
        <v>176</v>
      </c>
      <c r="D168" s="14"/>
      <c r="E168" s="14">
        <f>SUM(E170:E175)</f>
        <v>3164</v>
      </c>
      <c r="F168" s="14"/>
      <c r="G168" s="14">
        <f>E168/C168</f>
        <v>17.977272727272727</v>
      </c>
      <c r="H168" s="14"/>
      <c r="I168" s="14">
        <f>SUM(I170:I175)</f>
        <v>9870</v>
      </c>
      <c r="J168" s="15"/>
      <c r="K168" s="14">
        <f>SUM(K170:K175)</f>
        <v>0</v>
      </c>
      <c r="L168" s="14"/>
      <c r="M168" s="14">
        <f>SUM(M170:M175)</f>
        <v>0</v>
      </c>
      <c r="N168" s="14"/>
      <c r="O168" s="14">
        <v>0</v>
      </c>
      <c r="P168" s="14"/>
      <c r="Q168" s="14">
        <f>SUM(Q170:Q175)</f>
        <v>0</v>
      </c>
      <c r="R168" s="15"/>
      <c r="S168" s="14">
        <f>SUM(S170:S175)</f>
        <v>593</v>
      </c>
      <c r="T168" s="14"/>
      <c r="U168" s="14">
        <f>SUM(U170:U175)</f>
        <v>3741</v>
      </c>
      <c r="V168" s="15"/>
      <c r="W168" s="14">
        <f>SUM(W170:W175)</f>
        <v>3757</v>
      </c>
      <c r="X168" s="14"/>
      <c r="Y168" s="14">
        <f>SUM(Y170:Y175)</f>
        <v>13611</v>
      </c>
      <c r="Z168" s="15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</row>
    <row r="169" spans="1:26" ht="9" customHeight="1">
      <c r="A169" s="18"/>
      <c r="B169" s="18"/>
      <c r="C169" s="17"/>
      <c r="E169" s="17"/>
      <c r="G169" s="17"/>
      <c r="I169" s="17"/>
      <c r="J169" s="18"/>
      <c r="K169" s="17"/>
      <c r="M169" s="17"/>
      <c r="O169" s="17"/>
      <c r="Q169" s="17"/>
      <c r="R169" s="18"/>
      <c r="S169" s="17"/>
      <c r="U169" s="17"/>
      <c r="V169" s="18"/>
      <c r="Y169" s="17"/>
      <c r="Z169" s="18"/>
    </row>
    <row r="170" spans="1:27" ht="12.75">
      <c r="A170" s="18" t="s">
        <v>168</v>
      </c>
      <c r="C170" s="17">
        <v>16</v>
      </c>
      <c r="D170" s="17"/>
      <c r="E170" s="17">
        <v>271</v>
      </c>
      <c r="F170" s="17"/>
      <c r="G170" s="17">
        <f aca="true" t="shared" si="14" ref="G170:G175">E170/C170</f>
        <v>16.9375</v>
      </c>
      <c r="H170" s="17"/>
      <c r="I170" s="17">
        <v>776</v>
      </c>
      <c r="J170" s="18"/>
      <c r="K170" s="17">
        <v>0</v>
      </c>
      <c r="L170" s="17"/>
      <c r="M170" s="17">
        <v>0</v>
      </c>
      <c r="N170" s="17"/>
      <c r="O170" s="17">
        <v>0</v>
      </c>
      <c r="P170" s="17"/>
      <c r="Q170" s="17">
        <v>0</v>
      </c>
      <c r="R170" s="18"/>
      <c r="S170" s="17">
        <v>41</v>
      </c>
      <c r="T170" s="17"/>
      <c r="U170" s="17">
        <v>123</v>
      </c>
      <c r="V170" s="18"/>
      <c r="W170" s="17">
        <f aca="true" t="shared" si="15" ref="W170:W175">E170+M170+S170+AD170</f>
        <v>312</v>
      </c>
      <c r="X170" s="17"/>
      <c r="Y170" s="17">
        <f aca="true" t="shared" si="16" ref="Y170:Y175">I170+Q170+U170+AE170</f>
        <v>899</v>
      </c>
      <c r="Z170" s="18"/>
      <c r="AA170" s="18"/>
    </row>
    <row r="171" spans="1:27" ht="12.75">
      <c r="A171" s="11" t="s">
        <v>192</v>
      </c>
      <c r="C171" s="17">
        <v>19</v>
      </c>
      <c r="D171" s="17"/>
      <c r="E171" s="17">
        <v>312</v>
      </c>
      <c r="F171" s="17"/>
      <c r="G171" s="17">
        <f t="shared" si="14"/>
        <v>16.42105263157895</v>
      </c>
      <c r="H171" s="17"/>
      <c r="I171" s="17">
        <v>916</v>
      </c>
      <c r="J171" s="18"/>
      <c r="K171" s="17">
        <v>0</v>
      </c>
      <c r="L171" s="17"/>
      <c r="M171" s="17">
        <v>0</v>
      </c>
      <c r="N171" s="17"/>
      <c r="O171" s="17">
        <v>0</v>
      </c>
      <c r="P171" s="17"/>
      <c r="Q171" s="17">
        <v>0</v>
      </c>
      <c r="R171" s="18"/>
      <c r="S171" s="17">
        <v>120</v>
      </c>
      <c r="T171" s="17"/>
      <c r="U171" s="17">
        <v>373</v>
      </c>
      <c r="V171" s="18"/>
      <c r="W171" s="17">
        <f t="shared" si="15"/>
        <v>432</v>
      </c>
      <c r="X171" s="17"/>
      <c r="Y171" s="17">
        <f t="shared" si="16"/>
        <v>1289</v>
      </c>
      <c r="Z171" s="18"/>
      <c r="AA171" s="18"/>
    </row>
    <row r="172" spans="1:27" ht="12.75">
      <c r="A172" s="11" t="s">
        <v>176</v>
      </c>
      <c r="C172" s="17">
        <v>19</v>
      </c>
      <c r="D172" s="17"/>
      <c r="E172" s="17">
        <v>206</v>
      </c>
      <c r="F172" s="17"/>
      <c r="G172" s="17">
        <f t="shared" si="14"/>
        <v>10.842105263157896</v>
      </c>
      <c r="H172" s="17"/>
      <c r="I172" s="17">
        <v>618</v>
      </c>
      <c r="J172" s="18"/>
      <c r="K172" s="17">
        <v>0</v>
      </c>
      <c r="L172" s="17"/>
      <c r="M172" s="17">
        <v>0</v>
      </c>
      <c r="N172" s="17"/>
      <c r="O172" s="17">
        <v>0</v>
      </c>
      <c r="P172" s="17"/>
      <c r="Q172" s="17">
        <v>0</v>
      </c>
      <c r="R172" s="18"/>
      <c r="S172" s="17">
        <v>134</v>
      </c>
      <c r="T172" s="17"/>
      <c r="U172" s="17">
        <v>432</v>
      </c>
      <c r="V172" s="18"/>
      <c r="W172" s="17">
        <f t="shared" si="15"/>
        <v>340</v>
      </c>
      <c r="X172" s="17"/>
      <c r="Y172" s="17">
        <f t="shared" si="16"/>
        <v>1050</v>
      </c>
      <c r="Z172" s="18"/>
      <c r="AA172" s="18"/>
    </row>
    <row r="173" spans="1:26" ht="12.75">
      <c r="A173" s="11" t="s">
        <v>237</v>
      </c>
      <c r="C173" s="17">
        <v>26</v>
      </c>
      <c r="D173" s="17"/>
      <c r="E173" s="17">
        <v>326</v>
      </c>
      <c r="F173" s="17"/>
      <c r="G173" s="17">
        <f t="shared" si="14"/>
        <v>12.538461538461538</v>
      </c>
      <c r="H173" s="17"/>
      <c r="I173" s="17">
        <v>1002</v>
      </c>
      <c r="J173" s="18"/>
      <c r="K173" s="17">
        <v>0</v>
      </c>
      <c r="L173" s="17"/>
      <c r="M173" s="17">
        <v>0</v>
      </c>
      <c r="N173" s="17"/>
      <c r="O173" s="17">
        <v>0</v>
      </c>
      <c r="P173" s="17"/>
      <c r="Q173" s="17">
        <v>0</v>
      </c>
      <c r="R173" s="18"/>
      <c r="S173" s="17">
        <v>77</v>
      </c>
      <c r="T173" s="17"/>
      <c r="U173" s="17">
        <v>672</v>
      </c>
      <c r="V173" s="18"/>
      <c r="W173" s="17">
        <f t="shared" si="15"/>
        <v>403</v>
      </c>
      <c r="X173" s="17"/>
      <c r="Y173" s="17">
        <f t="shared" si="16"/>
        <v>1674</v>
      </c>
      <c r="Z173" s="18"/>
    </row>
    <row r="174" spans="1:26" ht="12.75">
      <c r="A174" s="11" t="s">
        <v>170</v>
      </c>
      <c r="C174" s="17">
        <v>50</v>
      </c>
      <c r="D174" s="17"/>
      <c r="E174" s="17">
        <v>1066</v>
      </c>
      <c r="F174" s="17"/>
      <c r="G174" s="17">
        <f t="shared" si="14"/>
        <v>21.32</v>
      </c>
      <c r="H174" s="17"/>
      <c r="I174" s="17">
        <v>3198</v>
      </c>
      <c r="J174" s="18"/>
      <c r="K174" s="17">
        <v>0</v>
      </c>
      <c r="L174" s="17"/>
      <c r="M174" s="17">
        <v>0</v>
      </c>
      <c r="N174" s="17"/>
      <c r="O174" s="17">
        <v>0</v>
      </c>
      <c r="P174" s="17"/>
      <c r="Q174" s="17">
        <v>0</v>
      </c>
      <c r="R174" s="18"/>
      <c r="S174" s="17">
        <v>127</v>
      </c>
      <c r="T174" s="17"/>
      <c r="U174" s="17">
        <v>1461</v>
      </c>
      <c r="V174" s="18"/>
      <c r="W174" s="17">
        <f t="shared" si="15"/>
        <v>1193</v>
      </c>
      <c r="X174" s="17"/>
      <c r="Y174" s="17">
        <f t="shared" si="16"/>
        <v>4659</v>
      </c>
      <c r="Z174" s="18"/>
    </row>
    <row r="175" spans="1:26" ht="12.75">
      <c r="A175" s="11" t="s">
        <v>238</v>
      </c>
      <c r="C175" s="17">
        <v>46</v>
      </c>
      <c r="D175" s="17"/>
      <c r="E175" s="17">
        <v>983</v>
      </c>
      <c r="F175" s="17"/>
      <c r="G175" s="17">
        <f t="shared" si="14"/>
        <v>21.369565217391305</v>
      </c>
      <c r="H175" s="17"/>
      <c r="I175" s="17">
        <v>3360</v>
      </c>
      <c r="J175" s="18"/>
      <c r="K175" s="17">
        <v>0</v>
      </c>
      <c r="L175" s="17"/>
      <c r="M175" s="17">
        <v>0</v>
      </c>
      <c r="N175" s="17"/>
      <c r="O175" s="17">
        <v>0</v>
      </c>
      <c r="P175" s="17"/>
      <c r="Q175" s="17">
        <v>0</v>
      </c>
      <c r="R175" s="18"/>
      <c r="S175" s="17">
        <v>94</v>
      </c>
      <c r="T175" s="17"/>
      <c r="U175" s="17">
        <v>680</v>
      </c>
      <c r="V175" s="18"/>
      <c r="W175" s="17">
        <f t="shared" si="15"/>
        <v>1077</v>
      </c>
      <c r="X175" s="17"/>
      <c r="Y175" s="17">
        <f t="shared" si="16"/>
        <v>4040</v>
      </c>
      <c r="Z175" s="18"/>
    </row>
    <row r="176" spans="3:26" ht="12.75">
      <c r="C176" s="17"/>
      <c r="D176" s="17"/>
      <c r="E176" s="17"/>
      <c r="F176" s="17"/>
      <c r="G176" s="17"/>
      <c r="H176" s="17"/>
      <c r="I176" s="17"/>
      <c r="J176" s="18"/>
      <c r="K176" s="17"/>
      <c r="L176" s="17"/>
      <c r="M176" s="17"/>
      <c r="N176" s="17"/>
      <c r="O176" s="17"/>
      <c r="P176" s="17"/>
      <c r="Q176" s="17"/>
      <c r="R176" s="18"/>
      <c r="S176" s="17"/>
      <c r="T176" s="17"/>
      <c r="U176" s="17"/>
      <c r="V176" s="18"/>
      <c r="W176" s="17"/>
      <c r="X176" s="17"/>
      <c r="Y176" s="17"/>
      <c r="Z176" s="18"/>
    </row>
    <row r="177" spans="3:26" ht="12.75">
      <c r="C177" s="17"/>
      <c r="D177" s="17"/>
      <c r="E177" s="17"/>
      <c r="F177" s="17"/>
      <c r="G177" s="17"/>
      <c r="H177" s="17"/>
      <c r="I177" s="17"/>
      <c r="J177" s="18"/>
      <c r="K177" s="17"/>
      <c r="L177" s="17"/>
      <c r="M177" s="17"/>
      <c r="N177" s="17"/>
      <c r="O177" s="17"/>
      <c r="P177" s="17"/>
      <c r="Q177" s="17"/>
      <c r="R177" s="18"/>
      <c r="S177" s="17"/>
      <c r="T177" s="17"/>
      <c r="U177" s="17"/>
      <c r="V177" s="18"/>
      <c r="W177" s="17"/>
      <c r="X177" s="17"/>
      <c r="Y177" s="17"/>
      <c r="Z177" s="18"/>
    </row>
    <row r="178" spans="1:254" ht="12.75">
      <c r="A178" s="15" t="s">
        <v>43</v>
      </c>
      <c r="B178" s="15"/>
      <c r="C178" s="14">
        <f>+C180+C183+C186+C181+C187+C195+C182</f>
        <v>288</v>
      </c>
      <c r="D178" s="14"/>
      <c r="E178" s="14">
        <f>+E180+E183+E186+E181+E187+E195+E182</f>
        <v>8547</v>
      </c>
      <c r="F178" s="14"/>
      <c r="G178" s="14">
        <f aca="true" t="shared" si="17" ref="G178:G195">E178/C178</f>
        <v>29.677083333333332</v>
      </c>
      <c r="H178" s="14"/>
      <c r="I178" s="14">
        <f>+I180+I183+I186+I181+I187+I195+I182</f>
        <v>22458</v>
      </c>
      <c r="J178" s="15"/>
      <c r="K178" s="14">
        <f>+K180+K183+K186+K181+K187+K195+K182</f>
        <v>117</v>
      </c>
      <c r="L178" s="14"/>
      <c r="M178" s="14">
        <f>+M180+M183+M186+M181+M187+M195+M182</f>
        <v>1633</v>
      </c>
      <c r="N178" s="14"/>
      <c r="O178" s="14">
        <f>M178/K178</f>
        <v>13.957264957264957</v>
      </c>
      <c r="P178" s="14"/>
      <c r="Q178" s="14">
        <f>+Q180+Q183+Q186+Q181+Q187+Q195+Q182</f>
        <v>2922</v>
      </c>
      <c r="R178" s="15"/>
      <c r="S178" s="14">
        <f>+S180+S183+S186+S181+S187+S195+S182</f>
        <v>607</v>
      </c>
      <c r="T178" s="14"/>
      <c r="U178" s="14">
        <f>+U180+U183+U186+U181+U187+U195+U182</f>
        <v>1882</v>
      </c>
      <c r="V178" s="15"/>
      <c r="W178" s="14">
        <f>+W180+W183+W186+W181+W187+W195+W182</f>
        <v>10787</v>
      </c>
      <c r="X178" s="14"/>
      <c r="Y178" s="14">
        <f>+Y180+Y183+Y186+Y181+Y187+Y195+Y182</f>
        <v>27262</v>
      </c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</row>
    <row r="179" spans="1:26" ht="9" customHeight="1">
      <c r="A179" s="18"/>
      <c r="B179" s="18"/>
      <c r="C179" s="17"/>
      <c r="E179" s="17"/>
      <c r="G179" s="17"/>
      <c r="I179" s="17"/>
      <c r="J179" s="18"/>
      <c r="K179" s="17"/>
      <c r="M179" s="17"/>
      <c r="O179" s="17"/>
      <c r="Q179" s="17"/>
      <c r="R179" s="18"/>
      <c r="S179" s="17"/>
      <c r="U179" s="17"/>
      <c r="V179" s="18"/>
      <c r="Y179" s="17"/>
      <c r="Z179" s="18"/>
    </row>
    <row r="180" spans="1:29" ht="12.75">
      <c r="A180" s="18" t="s">
        <v>169</v>
      </c>
      <c r="B180" s="18"/>
      <c r="C180" s="17">
        <v>27</v>
      </c>
      <c r="D180" s="17"/>
      <c r="E180" s="17">
        <v>1124</v>
      </c>
      <c r="F180" s="17"/>
      <c r="G180" s="17">
        <f t="shared" si="17"/>
        <v>41.629629629629626</v>
      </c>
      <c r="H180" s="17"/>
      <c r="I180" s="17">
        <v>1651</v>
      </c>
      <c r="J180" s="18"/>
      <c r="K180" s="17">
        <v>0</v>
      </c>
      <c r="L180" s="17"/>
      <c r="M180" s="17">
        <v>0</v>
      </c>
      <c r="N180" s="17"/>
      <c r="O180" s="17">
        <v>0</v>
      </c>
      <c r="P180" s="17"/>
      <c r="Q180" s="17">
        <v>0</v>
      </c>
      <c r="R180" s="18"/>
      <c r="S180" s="17">
        <v>20</v>
      </c>
      <c r="T180" s="17"/>
      <c r="U180" s="17">
        <v>0</v>
      </c>
      <c r="V180" s="18"/>
      <c r="W180" s="17">
        <f>E180+M180+S180+AD180</f>
        <v>1144</v>
      </c>
      <c r="X180" s="17"/>
      <c r="Y180" s="17">
        <f>I180+Q180+U180+AE180</f>
        <v>1651</v>
      </c>
      <c r="Z180" s="15"/>
      <c r="AA180" s="15"/>
      <c r="AB180" s="15"/>
      <c r="AC180" s="15"/>
    </row>
    <row r="181" spans="1:29" ht="12.75">
      <c r="A181" s="18" t="s">
        <v>246</v>
      </c>
      <c r="B181" s="18"/>
      <c r="C181" s="17">
        <v>2</v>
      </c>
      <c r="D181" s="17"/>
      <c r="E181" s="17">
        <v>13</v>
      </c>
      <c r="F181" s="17"/>
      <c r="G181" s="17">
        <v>0</v>
      </c>
      <c r="H181" s="17"/>
      <c r="I181" s="17">
        <v>13</v>
      </c>
      <c r="J181" s="18"/>
      <c r="K181" s="17">
        <v>0</v>
      </c>
      <c r="L181" s="17"/>
      <c r="M181" s="17">
        <v>0</v>
      </c>
      <c r="N181" s="17"/>
      <c r="O181" s="17">
        <v>0</v>
      </c>
      <c r="P181" s="17"/>
      <c r="Q181" s="17">
        <v>0</v>
      </c>
      <c r="R181" s="18"/>
      <c r="S181" s="17">
        <v>53</v>
      </c>
      <c r="T181" s="17"/>
      <c r="U181" s="17">
        <v>149</v>
      </c>
      <c r="V181" s="18"/>
      <c r="W181" s="17">
        <f>E181+M181+S181+AD181</f>
        <v>66</v>
      </c>
      <c r="X181" s="17"/>
      <c r="Y181" s="17">
        <f>I181+Q181+U181+AE181</f>
        <v>162</v>
      </c>
      <c r="Z181" s="15"/>
      <c r="AA181" s="15"/>
      <c r="AB181" s="15"/>
      <c r="AC181" s="15"/>
    </row>
    <row r="182" spans="1:29" ht="12.75">
      <c r="A182" s="18" t="s">
        <v>275</v>
      </c>
      <c r="B182" s="18"/>
      <c r="C182" s="17">
        <v>10</v>
      </c>
      <c r="D182" s="17"/>
      <c r="E182" s="17">
        <v>322</v>
      </c>
      <c r="F182" s="17"/>
      <c r="G182" s="17">
        <f>E182/C182</f>
        <v>32.2</v>
      </c>
      <c r="H182" s="17"/>
      <c r="I182" s="17">
        <v>928</v>
      </c>
      <c r="J182" s="18"/>
      <c r="K182" s="17">
        <v>0</v>
      </c>
      <c r="L182" s="17"/>
      <c r="M182" s="17">
        <v>0</v>
      </c>
      <c r="N182" s="17"/>
      <c r="O182" s="17">
        <v>0</v>
      </c>
      <c r="P182" s="17"/>
      <c r="Q182" s="17">
        <v>0</v>
      </c>
      <c r="R182" s="18"/>
      <c r="S182" s="17">
        <v>25</v>
      </c>
      <c r="T182" s="17"/>
      <c r="U182" s="17">
        <v>75</v>
      </c>
      <c r="V182" s="18"/>
      <c r="W182" s="17">
        <f>E182+M182+S182+AD182</f>
        <v>347</v>
      </c>
      <c r="X182" s="17"/>
      <c r="Y182" s="17">
        <f>I182+Q182+U182+AE182</f>
        <v>1003</v>
      </c>
      <c r="Z182" s="15"/>
      <c r="AA182" s="15"/>
      <c r="AB182" s="15"/>
      <c r="AC182" s="15"/>
    </row>
    <row r="183" spans="1:29" s="13" customFormat="1" ht="12.75">
      <c r="A183" s="18" t="s">
        <v>44</v>
      </c>
      <c r="B183" s="15"/>
      <c r="C183" s="14">
        <f>+C184+C185</f>
        <v>37</v>
      </c>
      <c r="D183" s="14"/>
      <c r="E183" s="14">
        <f>+E184+E185</f>
        <v>773</v>
      </c>
      <c r="F183" s="14"/>
      <c r="G183" s="14">
        <f>E183/C183</f>
        <v>20.89189189189189</v>
      </c>
      <c r="H183" s="14"/>
      <c r="I183" s="14">
        <f>+I184+I185</f>
        <v>2322</v>
      </c>
      <c r="J183" s="15"/>
      <c r="K183" s="14">
        <f>+K184+K185</f>
        <v>17</v>
      </c>
      <c r="L183" s="14"/>
      <c r="M183" s="14">
        <f>+M184+M185</f>
        <v>407</v>
      </c>
      <c r="N183" s="14"/>
      <c r="O183" s="14">
        <f aca="true" t="shared" si="18" ref="O183:O188">M183/K183</f>
        <v>23.941176470588236</v>
      </c>
      <c r="P183" s="14"/>
      <c r="Q183" s="14">
        <f>+Q184+Q185</f>
        <v>885</v>
      </c>
      <c r="R183" s="15"/>
      <c r="S183" s="14">
        <f>+S184+S185</f>
        <v>121</v>
      </c>
      <c r="T183" s="14"/>
      <c r="U183" s="14">
        <f>+U184+U185</f>
        <v>357</v>
      </c>
      <c r="V183" s="15"/>
      <c r="W183" s="14">
        <f>+W184+W185</f>
        <v>1301</v>
      </c>
      <c r="X183" s="14"/>
      <c r="Y183" s="14">
        <f>+Y184+Y185</f>
        <v>3564</v>
      </c>
      <c r="Z183" s="15"/>
      <c r="AA183" s="15"/>
      <c r="AB183" s="15"/>
      <c r="AC183" s="15"/>
    </row>
    <row r="184" spans="1:29" ht="12.75">
      <c r="A184" s="18" t="s">
        <v>193</v>
      </c>
      <c r="B184" s="18"/>
      <c r="C184" s="17">
        <v>36</v>
      </c>
      <c r="D184" s="17"/>
      <c r="E184" s="17">
        <v>734</v>
      </c>
      <c r="F184" s="17"/>
      <c r="G184" s="17">
        <f>E184/C184</f>
        <v>20.38888888888889</v>
      </c>
      <c r="H184" s="17"/>
      <c r="I184" s="17">
        <v>2205</v>
      </c>
      <c r="J184" s="18"/>
      <c r="K184" s="17">
        <v>17</v>
      </c>
      <c r="L184" s="17"/>
      <c r="M184" s="17">
        <v>407</v>
      </c>
      <c r="N184" s="17"/>
      <c r="O184" s="17">
        <f t="shared" si="18"/>
        <v>23.941176470588236</v>
      </c>
      <c r="P184" s="17"/>
      <c r="Q184" s="17">
        <v>885</v>
      </c>
      <c r="R184" s="18"/>
      <c r="S184" s="17">
        <v>56</v>
      </c>
      <c r="T184" s="17"/>
      <c r="U184" s="17">
        <v>132</v>
      </c>
      <c r="V184" s="18"/>
      <c r="W184" s="17">
        <f>E184+M184+S184+AD184</f>
        <v>1197</v>
      </c>
      <c r="X184" s="17"/>
      <c r="Y184" s="17">
        <f>I184+Q184+U184+AE184</f>
        <v>3222</v>
      </c>
      <c r="Z184" s="18"/>
      <c r="AA184" s="18"/>
      <c r="AB184" s="18"/>
      <c r="AC184" s="18"/>
    </row>
    <row r="185" spans="1:29" ht="12.75">
      <c r="A185" s="18" t="s">
        <v>239</v>
      </c>
      <c r="B185" s="18"/>
      <c r="C185" s="17">
        <v>1</v>
      </c>
      <c r="D185" s="17"/>
      <c r="E185" s="17">
        <v>39</v>
      </c>
      <c r="F185" s="17"/>
      <c r="G185" s="17">
        <f>E185/C185</f>
        <v>39</v>
      </c>
      <c r="H185" s="17"/>
      <c r="I185" s="17">
        <v>117</v>
      </c>
      <c r="J185" s="18"/>
      <c r="K185" s="17">
        <v>0</v>
      </c>
      <c r="L185" s="17"/>
      <c r="M185" s="17">
        <v>0</v>
      </c>
      <c r="N185" s="17"/>
      <c r="O185" s="17">
        <v>0</v>
      </c>
      <c r="P185" s="17"/>
      <c r="Q185" s="17">
        <v>0</v>
      </c>
      <c r="R185" s="18"/>
      <c r="S185" s="17">
        <v>65</v>
      </c>
      <c r="T185" s="17"/>
      <c r="U185" s="17">
        <v>225</v>
      </c>
      <c r="V185" s="18"/>
      <c r="W185" s="17">
        <f>E185+M185+S185+AD185</f>
        <v>104</v>
      </c>
      <c r="X185" s="17"/>
      <c r="Y185" s="17">
        <f>I185+Q185+U185+AE185</f>
        <v>342</v>
      </c>
      <c r="Z185" s="18"/>
      <c r="AA185" s="18"/>
      <c r="AB185" s="18"/>
      <c r="AC185" s="18"/>
    </row>
    <row r="186" spans="1:29" ht="12.75">
      <c r="A186" s="18" t="s">
        <v>162</v>
      </c>
      <c r="B186" s="18"/>
      <c r="C186" s="17">
        <v>64</v>
      </c>
      <c r="D186" s="17"/>
      <c r="E186" s="17">
        <v>1443</v>
      </c>
      <c r="F186" s="17"/>
      <c r="G186" s="17">
        <f t="shared" si="17"/>
        <v>22.546875</v>
      </c>
      <c r="H186" s="17"/>
      <c r="I186" s="17">
        <v>4186</v>
      </c>
      <c r="J186" s="18"/>
      <c r="K186" s="17">
        <v>36</v>
      </c>
      <c r="L186" s="17"/>
      <c r="M186" s="17">
        <v>411</v>
      </c>
      <c r="N186" s="17"/>
      <c r="O186" s="17">
        <f t="shared" si="18"/>
        <v>11.416666666666666</v>
      </c>
      <c r="P186" s="17"/>
      <c r="Q186" s="17">
        <v>790</v>
      </c>
      <c r="R186" s="18"/>
      <c r="S186" s="17">
        <v>142</v>
      </c>
      <c r="T186" s="17"/>
      <c r="U186" s="17">
        <v>578</v>
      </c>
      <c r="V186" s="18"/>
      <c r="W186" s="17">
        <f>E186+M186+S186+AD186</f>
        <v>1996</v>
      </c>
      <c r="X186" s="17"/>
      <c r="Y186" s="17">
        <f>I186+Q186+U186+AE186</f>
        <v>5554</v>
      </c>
      <c r="Z186" s="15"/>
      <c r="AA186" s="15"/>
      <c r="AB186" s="15"/>
      <c r="AC186" s="15"/>
    </row>
    <row r="187" spans="1:29" s="13" customFormat="1" ht="12.75">
      <c r="A187" s="18" t="s">
        <v>45</v>
      </c>
      <c r="B187" s="15"/>
      <c r="C187" s="14">
        <f>SUM(C188:C194)</f>
        <v>66</v>
      </c>
      <c r="D187" s="14"/>
      <c r="E187" s="14">
        <f>SUM(E188:E194)</f>
        <v>1876</v>
      </c>
      <c r="F187" s="14"/>
      <c r="G187" s="14">
        <f t="shared" si="17"/>
        <v>28.424242424242426</v>
      </c>
      <c r="H187" s="14"/>
      <c r="I187" s="14">
        <f>SUM(I188:I194)</f>
        <v>4941</v>
      </c>
      <c r="J187" s="15"/>
      <c r="K187" s="14">
        <f>SUM(K188:K194)</f>
        <v>25</v>
      </c>
      <c r="L187" s="14"/>
      <c r="M187" s="14">
        <f>SUM(M188:M194)</f>
        <v>383</v>
      </c>
      <c r="N187" s="14"/>
      <c r="O187" s="14">
        <f t="shared" si="18"/>
        <v>15.32</v>
      </c>
      <c r="P187" s="14"/>
      <c r="Q187" s="14">
        <f>SUM(Q188:Q194)</f>
        <v>383</v>
      </c>
      <c r="R187" s="15"/>
      <c r="S187" s="14">
        <f>SUM(S188:S194)</f>
        <v>90</v>
      </c>
      <c r="T187" s="14"/>
      <c r="U187" s="14">
        <f>SUM(U188:U194)</f>
        <v>200</v>
      </c>
      <c r="V187" s="15"/>
      <c r="W187" s="14">
        <f>SUM(W188:W194)</f>
        <v>2349</v>
      </c>
      <c r="X187" s="14"/>
      <c r="Y187" s="14">
        <f>SUM(Y188:Y194)</f>
        <v>5524</v>
      </c>
      <c r="Z187" s="15"/>
      <c r="AA187" s="15"/>
      <c r="AB187" s="15"/>
      <c r="AC187" s="15"/>
    </row>
    <row r="188" spans="1:254" ht="12.75">
      <c r="A188" s="18" t="s">
        <v>241</v>
      </c>
      <c r="B188" s="18"/>
      <c r="C188" s="17">
        <v>11</v>
      </c>
      <c r="D188" s="17"/>
      <c r="E188" s="17">
        <v>340</v>
      </c>
      <c r="F188" s="17"/>
      <c r="G188" s="17">
        <f>E188/C188</f>
        <v>30.90909090909091</v>
      </c>
      <c r="H188" s="17"/>
      <c r="I188" s="17">
        <v>969</v>
      </c>
      <c r="J188" s="18"/>
      <c r="K188" s="17">
        <v>7</v>
      </c>
      <c r="L188" s="17"/>
      <c r="M188" s="17">
        <v>106</v>
      </c>
      <c r="N188" s="17"/>
      <c r="O188" s="17">
        <f t="shared" si="18"/>
        <v>15.142857142857142</v>
      </c>
      <c r="P188" s="17"/>
      <c r="Q188" s="17">
        <v>106</v>
      </c>
      <c r="R188" s="18"/>
      <c r="S188" s="17">
        <v>0</v>
      </c>
      <c r="T188" s="17"/>
      <c r="U188" s="17">
        <v>0</v>
      </c>
      <c r="V188" s="18"/>
      <c r="W188" s="17">
        <f aca="true" t="shared" si="19" ref="W188:W195">E188+M188+S188+AD188</f>
        <v>446</v>
      </c>
      <c r="X188" s="17"/>
      <c r="Y188" s="17">
        <f aca="true" t="shared" si="20" ref="Y188:Y195">I188+Q188+U188+AE188</f>
        <v>1075</v>
      </c>
      <c r="Z188" s="18"/>
      <c r="AA188" s="18"/>
      <c r="AB188" s="18"/>
      <c r="AC188" s="18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</row>
    <row r="189" spans="1:254" ht="12.75">
      <c r="A189" s="18" t="s">
        <v>270</v>
      </c>
      <c r="B189" s="18"/>
      <c r="C189" s="17">
        <v>11</v>
      </c>
      <c r="D189" s="17"/>
      <c r="E189" s="17">
        <v>303</v>
      </c>
      <c r="F189" s="17"/>
      <c r="G189" s="17">
        <f>E189/C189</f>
        <v>27.545454545454547</v>
      </c>
      <c r="H189" s="17"/>
      <c r="I189" s="17">
        <v>535</v>
      </c>
      <c r="J189" s="18"/>
      <c r="K189" s="17">
        <v>0</v>
      </c>
      <c r="L189" s="17"/>
      <c r="M189" s="17">
        <v>0</v>
      </c>
      <c r="N189" s="17"/>
      <c r="O189" s="17">
        <v>0</v>
      </c>
      <c r="P189" s="17"/>
      <c r="Q189" s="17">
        <v>0</v>
      </c>
      <c r="R189" s="18"/>
      <c r="S189" s="17">
        <v>10</v>
      </c>
      <c r="T189" s="17"/>
      <c r="U189" s="17">
        <v>31</v>
      </c>
      <c r="V189" s="18"/>
      <c r="W189" s="17">
        <f t="shared" si="19"/>
        <v>313</v>
      </c>
      <c r="X189" s="17"/>
      <c r="Y189" s="17">
        <f t="shared" si="20"/>
        <v>566</v>
      </c>
      <c r="Z189" s="18"/>
      <c r="AA189" s="18"/>
      <c r="AB189" s="18"/>
      <c r="AC189" s="18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</row>
    <row r="190" spans="1:254" ht="12.75">
      <c r="A190" s="18" t="s">
        <v>242</v>
      </c>
      <c r="B190" s="18"/>
      <c r="C190" s="17">
        <v>8</v>
      </c>
      <c r="D190" s="17"/>
      <c r="E190" s="17">
        <v>122</v>
      </c>
      <c r="F190" s="17"/>
      <c r="G190" s="17">
        <f>E190/C190</f>
        <v>15.25</v>
      </c>
      <c r="H190" s="17"/>
      <c r="I190" s="17">
        <v>366</v>
      </c>
      <c r="J190" s="18"/>
      <c r="K190" s="17">
        <v>4</v>
      </c>
      <c r="L190" s="17"/>
      <c r="M190" s="17">
        <v>61</v>
      </c>
      <c r="N190" s="17"/>
      <c r="O190" s="17">
        <f>M190/K190</f>
        <v>15.25</v>
      </c>
      <c r="P190" s="17"/>
      <c r="Q190" s="17">
        <v>61</v>
      </c>
      <c r="R190" s="18"/>
      <c r="S190" s="17">
        <v>29</v>
      </c>
      <c r="T190" s="17"/>
      <c r="U190" s="17">
        <v>42</v>
      </c>
      <c r="V190" s="18"/>
      <c r="W190" s="17">
        <f t="shared" si="19"/>
        <v>212</v>
      </c>
      <c r="X190" s="17"/>
      <c r="Y190" s="17">
        <f t="shared" si="20"/>
        <v>469</v>
      </c>
      <c r="Z190" s="18"/>
      <c r="AA190" s="18"/>
      <c r="AB190" s="18"/>
      <c r="AC190" s="18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</row>
    <row r="191" spans="1:254" ht="12.75">
      <c r="A191" s="18" t="s">
        <v>240</v>
      </c>
      <c r="B191" s="18"/>
      <c r="C191" s="17">
        <v>13</v>
      </c>
      <c r="D191" s="17"/>
      <c r="E191" s="17">
        <v>508</v>
      </c>
      <c r="F191" s="17"/>
      <c r="G191" s="17">
        <f t="shared" si="17"/>
        <v>39.07692307692308</v>
      </c>
      <c r="H191" s="17"/>
      <c r="I191" s="17">
        <v>1321</v>
      </c>
      <c r="J191" s="18"/>
      <c r="K191" s="17">
        <v>1</v>
      </c>
      <c r="L191" s="17"/>
      <c r="M191" s="17">
        <v>40</v>
      </c>
      <c r="N191" s="17"/>
      <c r="O191" s="17">
        <v>0</v>
      </c>
      <c r="P191" s="17"/>
      <c r="Q191" s="17">
        <v>40</v>
      </c>
      <c r="R191" s="18"/>
      <c r="S191" s="17">
        <v>0</v>
      </c>
      <c r="T191" s="17"/>
      <c r="U191" s="17">
        <v>0</v>
      </c>
      <c r="V191" s="18"/>
      <c r="W191" s="17">
        <f t="shared" si="19"/>
        <v>548</v>
      </c>
      <c r="X191" s="17"/>
      <c r="Y191" s="17">
        <f t="shared" si="20"/>
        <v>1361</v>
      </c>
      <c r="Z191" s="18"/>
      <c r="AA191" s="18"/>
      <c r="AB191" s="18"/>
      <c r="AC191" s="18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</row>
    <row r="192" spans="1:254" ht="12.75">
      <c r="A192" s="18" t="s">
        <v>282</v>
      </c>
      <c r="B192" s="18"/>
      <c r="C192" s="17">
        <v>4</v>
      </c>
      <c r="D192" s="17"/>
      <c r="E192" s="17">
        <v>14</v>
      </c>
      <c r="F192" s="17"/>
      <c r="G192" s="17">
        <f t="shared" si="17"/>
        <v>3.5</v>
      </c>
      <c r="H192" s="17"/>
      <c r="I192" s="17">
        <v>42</v>
      </c>
      <c r="J192" s="18"/>
      <c r="K192" s="17">
        <v>0</v>
      </c>
      <c r="L192" s="17"/>
      <c r="M192" s="17">
        <v>0</v>
      </c>
      <c r="N192" s="17"/>
      <c r="O192" s="17">
        <v>0</v>
      </c>
      <c r="P192" s="17"/>
      <c r="Q192" s="17">
        <v>0</v>
      </c>
      <c r="R192" s="18"/>
      <c r="S192" s="17">
        <v>3</v>
      </c>
      <c r="T192" s="17"/>
      <c r="U192" s="27">
        <v>9</v>
      </c>
      <c r="V192" s="18"/>
      <c r="W192" s="17">
        <f t="shared" si="19"/>
        <v>17</v>
      </c>
      <c r="X192" s="17"/>
      <c r="Y192" s="17">
        <f t="shared" si="20"/>
        <v>51</v>
      </c>
      <c r="Z192" s="18"/>
      <c r="AA192" s="18"/>
      <c r="AB192" s="18"/>
      <c r="AC192" s="18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</row>
    <row r="193" spans="1:254" ht="12.75">
      <c r="A193" s="18" t="s">
        <v>243</v>
      </c>
      <c r="B193" s="18"/>
      <c r="C193" s="17">
        <v>5</v>
      </c>
      <c r="D193" s="17"/>
      <c r="E193" s="17">
        <v>123</v>
      </c>
      <c r="F193" s="17"/>
      <c r="G193" s="17">
        <f t="shared" si="17"/>
        <v>24.6</v>
      </c>
      <c r="H193" s="17"/>
      <c r="I193" s="17">
        <v>351</v>
      </c>
      <c r="J193" s="18"/>
      <c r="K193" s="17">
        <v>3</v>
      </c>
      <c r="L193" s="17"/>
      <c r="M193" s="17">
        <v>45</v>
      </c>
      <c r="N193" s="17"/>
      <c r="O193" s="17">
        <v>0</v>
      </c>
      <c r="P193" s="17"/>
      <c r="Q193" s="17">
        <v>45</v>
      </c>
      <c r="R193" s="18"/>
      <c r="S193" s="17">
        <v>0</v>
      </c>
      <c r="T193" s="17"/>
      <c r="U193" s="17">
        <v>0</v>
      </c>
      <c r="V193" s="18"/>
      <c r="W193" s="17">
        <f>E193+M193+S193+AD193</f>
        <v>168</v>
      </c>
      <c r="X193" s="17"/>
      <c r="Y193" s="17">
        <f>I193+Q193+U193+AE193</f>
        <v>396</v>
      </c>
      <c r="Z193" s="18"/>
      <c r="AA193" s="18"/>
      <c r="AB193" s="18"/>
      <c r="AC193" s="18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</row>
    <row r="194" spans="1:254" ht="12.75">
      <c r="A194" s="18" t="s">
        <v>244</v>
      </c>
      <c r="B194" s="18"/>
      <c r="C194" s="17">
        <v>14</v>
      </c>
      <c r="D194" s="17"/>
      <c r="E194" s="17">
        <f>145+321</f>
        <v>466</v>
      </c>
      <c r="F194" s="17"/>
      <c r="G194" s="17">
        <f t="shared" si="17"/>
        <v>33.285714285714285</v>
      </c>
      <c r="H194" s="17"/>
      <c r="I194" s="17">
        <f>922+435</f>
        <v>1357</v>
      </c>
      <c r="J194" s="18"/>
      <c r="K194" s="17">
        <v>10</v>
      </c>
      <c r="L194" s="17"/>
      <c r="M194" s="17">
        <v>131</v>
      </c>
      <c r="N194" s="17"/>
      <c r="O194" s="17">
        <f>M194/K194</f>
        <v>13.1</v>
      </c>
      <c r="P194" s="17"/>
      <c r="Q194" s="17">
        <v>131</v>
      </c>
      <c r="R194" s="18"/>
      <c r="S194" s="17">
        <f>39+9</f>
        <v>48</v>
      </c>
      <c r="T194" s="17"/>
      <c r="U194" s="17">
        <f>78+40</f>
        <v>118</v>
      </c>
      <c r="V194" s="18"/>
      <c r="W194" s="17">
        <f t="shared" si="19"/>
        <v>645</v>
      </c>
      <c r="X194" s="17"/>
      <c r="Y194" s="17">
        <f t="shared" si="20"/>
        <v>1606</v>
      </c>
      <c r="Z194" s="18"/>
      <c r="AA194" s="18"/>
      <c r="AB194" s="18"/>
      <c r="AC194" s="18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</row>
    <row r="195" spans="1:29" ht="12.75">
      <c r="A195" s="18" t="s">
        <v>245</v>
      </c>
      <c r="B195" s="18"/>
      <c r="C195" s="17">
        <v>82</v>
      </c>
      <c r="D195" s="17"/>
      <c r="E195" s="17">
        <v>2996</v>
      </c>
      <c r="F195" s="17"/>
      <c r="G195" s="17">
        <f t="shared" si="17"/>
        <v>36.53658536585366</v>
      </c>
      <c r="H195" s="17"/>
      <c r="I195" s="17">
        <v>8417</v>
      </c>
      <c r="J195" s="18"/>
      <c r="K195" s="17">
        <v>39</v>
      </c>
      <c r="L195" s="17"/>
      <c r="M195" s="17">
        <v>432</v>
      </c>
      <c r="N195" s="17"/>
      <c r="O195" s="17">
        <f>M195/K195</f>
        <v>11.076923076923077</v>
      </c>
      <c r="P195" s="17"/>
      <c r="Q195" s="17">
        <v>864</v>
      </c>
      <c r="R195" s="18"/>
      <c r="S195" s="17">
        <v>156</v>
      </c>
      <c r="T195" s="17"/>
      <c r="U195" s="17">
        <v>523</v>
      </c>
      <c r="V195" s="18"/>
      <c r="W195" s="17">
        <f t="shared" si="19"/>
        <v>3584</v>
      </c>
      <c r="X195" s="17"/>
      <c r="Y195" s="17">
        <f t="shared" si="20"/>
        <v>9804</v>
      </c>
      <c r="Z195" s="18"/>
      <c r="AA195" s="18"/>
      <c r="AB195" s="18"/>
      <c r="AC195" s="18"/>
    </row>
    <row r="196" spans="1:29" ht="12.75">
      <c r="A196" s="18"/>
      <c r="B196" s="18"/>
      <c r="C196" s="17"/>
      <c r="D196" s="17"/>
      <c r="E196" s="17"/>
      <c r="F196" s="17"/>
      <c r="G196" s="17"/>
      <c r="H196" s="17"/>
      <c r="I196" s="17"/>
      <c r="J196" s="18"/>
      <c r="K196" s="17"/>
      <c r="L196" s="17"/>
      <c r="M196" s="17"/>
      <c r="N196" s="17"/>
      <c r="O196" s="17"/>
      <c r="P196" s="17"/>
      <c r="Q196" s="17"/>
      <c r="R196" s="18"/>
      <c r="S196" s="17"/>
      <c r="T196" s="17"/>
      <c r="U196" s="17"/>
      <c r="V196" s="18"/>
      <c r="W196" s="17"/>
      <c r="X196" s="17"/>
      <c r="Y196" s="17"/>
      <c r="Z196" s="18"/>
      <c r="AA196" s="18"/>
      <c r="AB196" s="18"/>
      <c r="AC196" s="18"/>
    </row>
    <row r="197" spans="1:29" ht="12.75">
      <c r="A197" s="18"/>
      <c r="B197" s="18"/>
      <c r="C197" s="17"/>
      <c r="D197" s="17"/>
      <c r="E197" s="17"/>
      <c r="F197" s="17"/>
      <c r="G197" s="17"/>
      <c r="H197" s="17"/>
      <c r="I197" s="17"/>
      <c r="J197" s="18"/>
      <c r="K197" s="17"/>
      <c r="L197" s="17"/>
      <c r="M197" s="17"/>
      <c r="N197" s="17"/>
      <c r="O197" s="17"/>
      <c r="P197" s="17"/>
      <c r="Q197" s="17"/>
      <c r="R197" s="18"/>
      <c r="S197" s="17"/>
      <c r="T197" s="17"/>
      <c r="U197" s="17"/>
      <c r="V197" s="18"/>
      <c r="W197" s="17"/>
      <c r="X197" s="17"/>
      <c r="Y197" s="17"/>
      <c r="Z197" s="18"/>
      <c r="AA197" s="18"/>
      <c r="AB197" s="18"/>
      <c r="AC197" s="18"/>
    </row>
    <row r="198" spans="1:29" ht="12.75">
      <c r="A198" s="24" t="s">
        <v>283</v>
      </c>
      <c r="B198" s="18"/>
      <c r="C198" s="25">
        <f>SUM(C200:C201)</f>
        <v>8</v>
      </c>
      <c r="D198" s="17"/>
      <c r="E198" s="25">
        <f>SUM(E200:E201)</f>
        <v>79</v>
      </c>
      <c r="F198" s="17"/>
      <c r="G198" s="25">
        <f>E198/C198</f>
        <v>9.875</v>
      </c>
      <c r="H198" s="17"/>
      <c r="I198" s="25">
        <f>SUM(I200:I201)</f>
        <v>221</v>
      </c>
      <c r="J198" s="18"/>
      <c r="K198" s="25">
        <f>SUM(K200:K201)</f>
        <v>0</v>
      </c>
      <c r="L198" s="17"/>
      <c r="M198" s="25">
        <f>SUM(M200:M201)</f>
        <v>0</v>
      </c>
      <c r="N198" s="17"/>
      <c r="O198" s="25">
        <v>0</v>
      </c>
      <c r="P198" s="17"/>
      <c r="Q198" s="25">
        <f>SUM(Q200:Q201)</f>
        <v>0</v>
      </c>
      <c r="R198" s="18"/>
      <c r="S198" s="25">
        <f>SUM(S200:S201)</f>
        <v>4</v>
      </c>
      <c r="T198" s="17"/>
      <c r="U198" s="25">
        <f>SUM(U200:U201)</f>
        <v>12</v>
      </c>
      <c r="V198" s="18"/>
      <c r="W198" s="25">
        <f>SUM(W200:W201)</f>
        <v>83</v>
      </c>
      <c r="X198" s="17"/>
      <c r="Y198" s="25">
        <f>SUM(Y200:Y201)</f>
        <v>233</v>
      </c>
      <c r="Z198" s="18"/>
      <c r="AA198" s="18"/>
      <c r="AB198" s="18"/>
      <c r="AC198" s="18"/>
    </row>
    <row r="199" spans="2:254" ht="8.25" customHeight="1">
      <c r="B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</row>
    <row r="200" spans="1:29" ht="12.75">
      <c r="A200" s="23" t="s">
        <v>284</v>
      </c>
      <c r="B200" s="18"/>
      <c r="C200" s="17">
        <v>7</v>
      </c>
      <c r="D200" s="17"/>
      <c r="E200" s="17">
        <v>71</v>
      </c>
      <c r="F200" s="17"/>
      <c r="G200" s="17">
        <f>E200/C200</f>
        <v>10.142857142857142</v>
      </c>
      <c r="H200" s="17"/>
      <c r="I200" s="17">
        <v>213</v>
      </c>
      <c r="J200" s="18"/>
      <c r="K200" s="17">
        <v>0</v>
      </c>
      <c r="L200" s="17"/>
      <c r="M200" s="17">
        <v>0</v>
      </c>
      <c r="N200" s="17"/>
      <c r="O200" s="17">
        <v>0</v>
      </c>
      <c r="P200" s="17"/>
      <c r="Q200" s="17">
        <v>0</v>
      </c>
      <c r="R200" s="18"/>
      <c r="S200" s="17">
        <v>4</v>
      </c>
      <c r="T200" s="17"/>
      <c r="U200" s="17">
        <v>12</v>
      </c>
      <c r="V200" s="18"/>
      <c r="W200" s="17">
        <f>E200+M200+S200+AD200</f>
        <v>75</v>
      </c>
      <c r="X200" s="17"/>
      <c r="Y200" s="17">
        <f>I200+Q200+U200+AE200</f>
        <v>225</v>
      </c>
      <c r="Z200" s="18"/>
      <c r="AA200" s="18"/>
      <c r="AB200" s="18"/>
      <c r="AC200" s="18"/>
    </row>
    <row r="201" spans="1:29" ht="12.75">
      <c r="A201" s="23" t="s">
        <v>289</v>
      </c>
      <c r="B201" s="18"/>
      <c r="C201" s="17">
        <v>1</v>
      </c>
      <c r="D201" s="17"/>
      <c r="E201" s="17">
        <v>8</v>
      </c>
      <c r="F201" s="17"/>
      <c r="G201" s="17">
        <f>E201/C201</f>
        <v>8</v>
      </c>
      <c r="H201" s="17"/>
      <c r="I201" s="17">
        <v>8</v>
      </c>
      <c r="J201" s="18"/>
      <c r="K201" s="17">
        <v>0</v>
      </c>
      <c r="L201" s="17"/>
      <c r="M201" s="17">
        <v>0</v>
      </c>
      <c r="N201" s="17"/>
      <c r="O201" s="17">
        <v>0</v>
      </c>
      <c r="P201" s="17"/>
      <c r="Q201" s="17">
        <v>0</v>
      </c>
      <c r="R201" s="18"/>
      <c r="S201" s="17">
        <v>0</v>
      </c>
      <c r="T201" s="17"/>
      <c r="U201" s="17">
        <v>0</v>
      </c>
      <c r="V201" s="18"/>
      <c r="W201" s="17">
        <f>E201+M201+S201+AD201</f>
        <v>8</v>
      </c>
      <c r="X201" s="17"/>
      <c r="Y201" s="17">
        <f>I201+Q201+U201+AE201</f>
        <v>8</v>
      </c>
      <c r="Z201" s="18"/>
      <c r="AA201" s="18"/>
      <c r="AB201" s="18"/>
      <c r="AC201" s="18"/>
    </row>
    <row r="202" spans="1:29" ht="12.75">
      <c r="A202" s="18"/>
      <c r="B202" s="18"/>
      <c r="C202" s="17"/>
      <c r="D202" s="17"/>
      <c r="E202" s="17"/>
      <c r="F202" s="17"/>
      <c r="G202" s="17"/>
      <c r="H202" s="17"/>
      <c r="I202" s="17"/>
      <c r="J202" s="18"/>
      <c r="K202" s="17"/>
      <c r="L202" s="17"/>
      <c r="M202" s="17"/>
      <c r="N202" s="17"/>
      <c r="O202" s="17"/>
      <c r="P202" s="17"/>
      <c r="Q202" s="17"/>
      <c r="R202" s="18"/>
      <c r="S202" s="17"/>
      <c r="T202" s="17"/>
      <c r="U202" s="17"/>
      <c r="V202" s="18"/>
      <c r="W202" s="17"/>
      <c r="X202" s="17"/>
      <c r="Y202" s="17"/>
      <c r="Z202" s="18"/>
      <c r="AA202" s="18"/>
      <c r="AB202" s="18"/>
      <c r="AC202" s="18"/>
    </row>
    <row r="203" spans="1:29" ht="12.75">
      <c r="A203" s="18"/>
      <c r="B203" s="18"/>
      <c r="C203" s="17"/>
      <c r="D203" s="17"/>
      <c r="E203" s="17"/>
      <c r="F203" s="17"/>
      <c r="G203" s="17"/>
      <c r="H203" s="17"/>
      <c r="I203" s="17"/>
      <c r="J203" s="18"/>
      <c r="K203" s="17"/>
      <c r="L203" s="17"/>
      <c r="M203" s="17"/>
      <c r="N203" s="17"/>
      <c r="O203" s="17"/>
      <c r="P203" s="17"/>
      <c r="Q203" s="17"/>
      <c r="R203" s="18"/>
      <c r="S203" s="17"/>
      <c r="T203" s="17"/>
      <c r="U203" s="17"/>
      <c r="V203" s="18"/>
      <c r="W203" s="17"/>
      <c r="X203" s="17"/>
      <c r="Y203" s="17"/>
      <c r="Z203" s="18"/>
      <c r="AA203" s="18"/>
      <c r="AB203" s="18"/>
      <c r="AC203" s="18"/>
    </row>
    <row r="204" spans="1:26" ht="12.75">
      <c r="A204" s="16" t="s">
        <v>173</v>
      </c>
      <c r="C204" s="14">
        <f>+C206+C207+C213+C216+C220</f>
        <v>189</v>
      </c>
      <c r="D204" s="14"/>
      <c r="E204" s="14">
        <f>+E206+E207+E213+E216+E220</f>
        <v>6799</v>
      </c>
      <c r="F204" s="14"/>
      <c r="G204" s="14">
        <f aca="true" t="shared" si="21" ref="G204:G216">E204/C204</f>
        <v>35.973544973544975</v>
      </c>
      <c r="H204" s="14"/>
      <c r="I204" s="14">
        <f>+I206+I207+I213+I216+I220</f>
        <v>19181</v>
      </c>
      <c r="J204" s="15"/>
      <c r="K204" s="14">
        <f>+K206+K207+K213+K216+K220</f>
        <v>15</v>
      </c>
      <c r="L204" s="14"/>
      <c r="M204" s="14">
        <f>+M206+M207+M213+M216+M220</f>
        <v>365</v>
      </c>
      <c r="N204" s="14"/>
      <c r="O204" s="14">
        <f>M204/K204</f>
        <v>24.333333333333332</v>
      </c>
      <c r="P204" s="14"/>
      <c r="Q204" s="14">
        <f>+Q206+Q207+Q213+Q216+Q220</f>
        <v>365</v>
      </c>
      <c r="R204" s="15"/>
      <c r="S204" s="14">
        <f>+S206+S207+S213+S216+S220</f>
        <v>1047</v>
      </c>
      <c r="T204" s="14"/>
      <c r="U204" s="14">
        <f>+U206+U207+U213+U216+U220</f>
        <v>3820</v>
      </c>
      <c r="V204" s="15"/>
      <c r="W204" s="14">
        <f>E204+M204+S204+AD205</f>
        <v>8211</v>
      </c>
      <c r="X204" s="14"/>
      <c r="Y204" s="14">
        <f>I204+Q204+U204+AE205</f>
        <v>23366</v>
      </c>
      <c r="Z204" s="11" t="s">
        <v>63</v>
      </c>
    </row>
    <row r="205" spans="2:254" ht="8.25" customHeight="1">
      <c r="B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</row>
    <row r="206" spans="1:254" ht="12.75">
      <c r="A206" s="18" t="s">
        <v>212</v>
      </c>
      <c r="B206" s="15"/>
      <c r="C206" s="17">
        <v>4</v>
      </c>
      <c r="D206" s="17"/>
      <c r="E206" s="17">
        <v>32</v>
      </c>
      <c r="F206" s="17"/>
      <c r="G206" s="17">
        <f t="shared" si="21"/>
        <v>8</v>
      </c>
      <c r="H206" s="17"/>
      <c r="I206" s="17">
        <v>62</v>
      </c>
      <c r="J206" s="18"/>
      <c r="K206" s="17">
        <v>0</v>
      </c>
      <c r="L206" s="17"/>
      <c r="M206" s="17">
        <v>0</v>
      </c>
      <c r="N206" s="17"/>
      <c r="O206" s="17">
        <v>0</v>
      </c>
      <c r="P206" s="17"/>
      <c r="Q206" s="17">
        <v>0</v>
      </c>
      <c r="R206" s="18"/>
      <c r="S206" s="17">
        <v>22</v>
      </c>
      <c r="T206" s="17"/>
      <c r="U206" s="17">
        <v>82</v>
      </c>
      <c r="V206" s="18"/>
      <c r="W206" s="17">
        <f>E206+M206+S206+AD206</f>
        <v>54</v>
      </c>
      <c r="X206" s="17"/>
      <c r="Y206" s="17">
        <f>I206+Q206+U206+AE206</f>
        <v>144</v>
      </c>
      <c r="Z206" s="18"/>
      <c r="AA206" s="18"/>
      <c r="AB206" s="18"/>
      <c r="AC206" s="18"/>
      <c r="AD206" s="12"/>
      <c r="AE206" s="12"/>
      <c r="AF206" s="12"/>
      <c r="AG206" s="12"/>
      <c r="AH206" s="12"/>
      <c r="AI206" s="12"/>
      <c r="AJ206" s="12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</row>
    <row r="207" spans="1:254" s="13" customFormat="1" ht="12.75">
      <c r="A207" s="15" t="s">
        <v>174</v>
      </c>
      <c r="B207" s="15"/>
      <c r="C207" s="14">
        <f>+C208+C209+C210+C212+C211</f>
        <v>63</v>
      </c>
      <c r="D207" s="14"/>
      <c r="E207" s="14">
        <f>+E208+E209+E210+E212+E211</f>
        <v>2475</v>
      </c>
      <c r="F207" s="14"/>
      <c r="G207" s="14">
        <f t="shared" si="21"/>
        <v>39.285714285714285</v>
      </c>
      <c r="H207" s="14"/>
      <c r="I207" s="14">
        <f>+I208+I209+I210+I212+I211</f>
        <v>6313</v>
      </c>
      <c r="J207" s="15"/>
      <c r="K207" s="14">
        <f>+K208+K209+K210+K212+K211</f>
        <v>13</v>
      </c>
      <c r="L207" s="14"/>
      <c r="M207" s="14">
        <f>+M208+M209+M210+M212+M211</f>
        <v>287</v>
      </c>
      <c r="N207" s="14"/>
      <c r="O207" s="14">
        <f>M207/K207</f>
        <v>22.076923076923077</v>
      </c>
      <c r="P207" s="14"/>
      <c r="Q207" s="14">
        <f>+Q208+Q209+Q210+Q212+Q211</f>
        <v>287</v>
      </c>
      <c r="R207" s="15"/>
      <c r="S207" s="14">
        <f>+S208+S209+S210+S212+S211</f>
        <v>241</v>
      </c>
      <c r="T207" s="14"/>
      <c r="U207" s="14">
        <f>+U208+U209+U210+U212+U211</f>
        <v>1564</v>
      </c>
      <c r="V207" s="15"/>
      <c r="W207" s="14">
        <f>+W208+W209+W210+W212</f>
        <v>3003</v>
      </c>
      <c r="X207" s="14"/>
      <c r="Y207" s="14">
        <f>+Y208+Y209+Y210+Y212</f>
        <v>8164</v>
      </c>
      <c r="Z207" s="15"/>
      <c r="AA207" s="15"/>
      <c r="AB207" s="15"/>
      <c r="AC207" s="15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</row>
    <row r="208" spans="1:254" ht="12.75">
      <c r="A208" s="18" t="s">
        <v>208</v>
      </c>
      <c r="B208" s="18"/>
      <c r="C208" s="17">
        <v>0</v>
      </c>
      <c r="D208" s="17"/>
      <c r="E208" s="17">
        <v>0</v>
      </c>
      <c r="F208" s="17"/>
      <c r="G208" s="17">
        <v>0</v>
      </c>
      <c r="H208" s="17"/>
      <c r="I208" s="17">
        <v>0</v>
      </c>
      <c r="J208" s="18"/>
      <c r="K208" s="17">
        <v>0</v>
      </c>
      <c r="L208" s="17"/>
      <c r="M208" s="17">
        <v>0</v>
      </c>
      <c r="N208" s="17"/>
      <c r="O208" s="17">
        <v>0</v>
      </c>
      <c r="P208" s="17"/>
      <c r="Q208" s="17">
        <v>0</v>
      </c>
      <c r="R208" s="18"/>
      <c r="S208" s="17">
        <v>0</v>
      </c>
      <c r="T208" s="17"/>
      <c r="U208" s="17">
        <v>0</v>
      </c>
      <c r="V208" s="18"/>
      <c r="W208" s="17">
        <f>E208+M208+S208+AD208</f>
        <v>0</v>
      </c>
      <c r="X208" s="17"/>
      <c r="Y208" s="17">
        <f>I208+Q208+U208+AE208</f>
        <v>0</v>
      </c>
      <c r="Z208" s="18"/>
      <c r="AA208" s="18"/>
      <c r="AB208" s="18"/>
      <c r="AC208" s="18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</row>
    <row r="209" spans="1:254" ht="12.75">
      <c r="A209" s="18" t="s">
        <v>209</v>
      </c>
      <c r="B209" s="18"/>
      <c r="C209" s="17">
        <v>0</v>
      </c>
      <c r="D209" s="17"/>
      <c r="E209" s="17">
        <v>0</v>
      </c>
      <c r="F209" s="17"/>
      <c r="G209" s="17">
        <v>0</v>
      </c>
      <c r="H209" s="17"/>
      <c r="I209" s="17">
        <v>0</v>
      </c>
      <c r="J209" s="18"/>
      <c r="K209" s="17">
        <v>0</v>
      </c>
      <c r="L209" s="17"/>
      <c r="M209" s="17">
        <v>0</v>
      </c>
      <c r="N209" s="17"/>
      <c r="O209" s="17">
        <v>0</v>
      </c>
      <c r="P209" s="17"/>
      <c r="Q209" s="17">
        <v>0</v>
      </c>
      <c r="R209" s="18"/>
      <c r="S209" s="17">
        <v>0</v>
      </c>
      <c r="T209" s="17"/>
      <c r="U209" s="17">
        <v>0</v>
      </c>
      <c r="V209" s="18"/>
      <c r="W209" s="17">
        <f>E209+M209+S209+AD209</f>
        <v>0</v>
      </c>
      <c r="X209" s="17"/>
      <c r="Y209" s="17">
        <f>I209+Q209+U209+AE209</f>
        <v>0</v>
      </c>
      <c r="Z209" s="18"/>
      <c r="AA209" s="18"/>
      <c r="AB209" s="18"/>
      <c r="AC209" s="18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</row>
    <row r="210" spans="1:25" ht="12.75">
      <c r="A210" s="18" t="s">
        <v>210</v>
      </c>
      <c r="B210" s="18"/>
      <c r="C210" s="17">
        <v>63</v>
      </c>
      <c r="D210" s="17"/>
      <c r="E210" s="17">
        <v>2475</v>
      </c>
      <c r="F210" s="17"/>
      <c r="G210" s="17">
        <f t="shared" si="21"/>
        <v>39.285714285714285</v>
      </c>
      <c r="H210" s="17"/>
      <c r="I210" s="17">
        <v>6313</v>
      </c>
      <c r="J210" s="18"/>
      <c r="K210" s="17">
        <v>13</v>
      </c>
      <c r="L210" s="17"/>
      <c r="M210" s="17">
        <v>287</v>
      </c>
      <c r="N210" s="17"/>
      <c r="O210" s="27">
        <f>M210/K210</f>
        <v>22.076923076923077</v>
      </c>
      <c r="P210" s="17"/>
      <c r="Q210" s="17">
        <v>287</v>
      </c>
      <c r="R210" s="18"/>
      <c r="S210" s="17">
        <v>241</v>
      </c>
      <c r="T210" s="17"/>
      <c r="U210" s="17">
        <v>1564</v>
      </c>
      <c r="V210" s="18"/>
      <c r="W210" s="17">
        <f>E210+M210+S210+AD210</f>
        <v>3003</v>
      </c>
      <c r="X210" s="17"/>
      <c r="Y210" s="17">
        <f>I210+Q210+U210+AE210</f>
        <v>8164</v>
      </c>
    </row>
    <row r="211" spans="1:25" ht="12.75">
      <c r="A211" s="18" t="s">
        <v>215</v>
      </c>
      <c r="B211" s="18"/>
      <c r="C211" s="17">
        <v>0</v>
      </c>
      <c r="D211" s="17"/>
      <c r="E211" s="17">
        <v>0</v>
      </c>
      <c r="F211" s="17"/>
      <c r="G211" s="17">
        <v>0</v>
      </c>
      <c r="H211" s="17"/>
      <c r="I211" s="17">
        <v>0</v>
      </c>
      <c r="J211" s="18"/>
      <c r="K211" s="17">
        <v>0</v>
      </c>
      <c r="L211" s="17"/>
      <c r="M211" s="17">
        <v>0</v>
      </c>
      <c r="N211" s="17"/>
      <c r="O211" s="17">
        <v>0</v>
      </c>
      <c r="P211" s="17"/>
      <c r="Q211" s="17">
        <v>0</v>
      </c>
      <c r="R211" s="18"/>
      <c r="S211" s="17">
        <v>0</v>
      </c>
      <c r="T211" s="17"/>
      <c r="U211" s="17">
        <v>0</v>
      </c>
      <c r="V211" s="18"/>
      <c r="W211" s="17">
        <f>E211+M211+S211+AD211</f>
        <v>0</v>
      </c>
      <c r="X211" s="17"/>
      <c r="Y211" s="17">
        <f>I211+Q211+U211+AE211</f>
        <v>0</v>
      </c>
    </row>
    <row r="212" spans="1:25" ht="12.75">
      <c r="A212" s="18" t="s">
        <v>211</v>
      </c>
      <c r="B212" s="18"/>
      <c r="C212" s="17">
        <v>0</v>
      </c>
      <c r="D212" s="17"/>
      <c r="E212" s="17">
        <v>0</v>
      </c>
      <c r="F212" s="17"/>
      <c r="G212" s="17">
        <v>0</v>
      </c>
      <c r="H212" s="17"/>
      <c r="I212" s="17">
        <v>0</v>
      </c>
      <c r="J212" s="18"/>
      <c r="K212" s="17">
        <v>0</v>
      </c>
      <c r="L212" s="17"/>
      <c r="M212" s="17">
        <v>0</v>
      </c>
      <c r="N212" s="17"/>
      <c r="O212" s="17">
        <v>0</v>
      </c>
      <c r="P212" s="17"/>
      <c r="Q212" s="17">
        <v>0</v>
      </c>
      <c r="R212" s="18"/>
      <c r="S212" s="17">
        <v>0</v>
      </c>
      <c r="T212" s="17"/>
      <c r="U212" s="17">
        <v>0</v>
      </c>
      <c r="V212" s="18"/>
      <c r="W212" s="17">
        <f>E212+M212+S212+AD212</f>
        <v>0</v>
      </c>
      <c r="X212" s="17"/>
      <c r="Y212" s="17">
        <f>I212+Q212+U212+AE212</f>
        <v>0</v>
      </c>
    </row>
    <row r="213" spans="1:25" s="13" customFormat="1" ht="12.75">
      <c r="A213" s="15" t="s">
        <v>164</v>
      </c>
      <c r="B213" s="15"/>
      <c r="C213" s="14">
        <f>+C214+C215</f>
        <v>43</v>
      </c>
      <c r="D213" s="14"/>
      <c r="E213" s="14">
        <f>+E214+E215</f>
        <v>1202</v>
      </c>
      <c r="F213" s="14"/>
      <c r="G213" s="14">
        <f t="shared" si="21"/>
        <v>27.953488372093023</v>
      </c>
      <c r="H213" s="14"/>
      <c r="I213" s="14">
        <f>+I214+I215</f>
        <v>3789</v>
      </c>
      <c r="J213" s="15"/>
      <c r="K213" s="14">
        <f>+K214+K215</f>
        <v>0</v>
      </c>
      <c r="L213" s="14"/>
      <c r="M213" s="14">
        <f>+M214+M215</f>
        <v>0</v>
      </c>
      <c r="N213" s="14"/>
      <c r="O213" s="14">
        <v>0</v>
      </c>
      <c r="P213" s="14"/>
      <c r="Q213" s="14">
        <f>+Q214+Q215</f>
        <v>0</v>
      </c>
      <c r="R213" s="15"/>
      <c r="S213" s="14">
        <f>+S214+S215</f>
        <v>197</v>
      </c>
      <c r="T213" s="14"/>
      <c r="U213" s="14">
        <f>+U214+U215</f>
        <v>671</v>
      </c>
      <c r="V213" s="15"/>
      <c r="W213" s="14">
        <f>+W214+W215</f>
        <v>1399</v>
      </c>
      <c r="X213" s="14"/>
      <c r="Y213" s="14">
        <f>+Y214+Y215</f>
        <v>4460</v>
      </c>
    </row>
    <row r="214" spans="1:254" ht="12.75">
      <c r="A214" s="18" t="s">
        <v>220</v>
      </c>
      <c r="B214" s="18"/>
      <c r="C214" s="17">
        <v>41</v>
      </c>
      <c r="D214" s="17"/>
      <c r="E214" s="17">
        <v>823</v>
      </c>
      <c r="F214" s="17"/>
      <c r="G214" s="17">
        <f t="shared" si="21"/>
        <v>20.073170731707318</v>
      </c>
      <c r="H214" s="17"/>
      <c r="I214" s="17">
        <v>2652</v>
      </c>
      <c r="J214" s="18"/>
      <c r="K214" s="17">
        <v>0</v>
      </c>
      <c r="L214" s="17"/>
      <c r="M214" s="17">
        <v>0</v>
      </c>
      <c r="N214" s="17"/>
      <c r="O214" s="17">
        <v>0</v>
      </c>
      <c r="P214" s="17"/>
      <c r="Q214" s="17">
        <v>0</v>
      </c>
      <c r="R214" s="18"/>
      <c r="S214" s="17">
        <v>197</v>
      </c>
      <c r="T214" s="17"/>
      <c r="U214" s="17">
        <v>671</v>
      </c>
      <c r="V214" s="18"/>
      <c r="W214" s="17">
        <f>E214+M214+S214+AD214</f>
        <v>1020</v>
      </c>
      <c r="X214" s="17"/>
      <c r="Y214" s="17">
        <f>I214+Q214+U214+AE214</f>
        <v>3323</v>
      </c>
      <c r="Z214" s="18"/>
      <c r="AA214" s="18"/>
      <c r="AB214" s="18"/>
      <c r="AC214" s="18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</row>
    <row r="215" spans="1:254" ht="12.75">
      <c r="A215" s="18" t="s">
        <v>215</v>
      </c>
      <c r="B215" s="18"/>
      <c r="C215" s="17">
        <v>2</v>
      </c>
      <c r="D215" s="17"/>
      <c r="E215" s="17">
        <v>379</v>
      </c>
      <c r="F215" s="17"/>
      <c r="G215" s="17">
        <v>0</v>
      </c>
      <c r="H215" s="17"/>
      <c r="I215" s="17">
        <v>1137</v>
      </c>
      <c r="J215" s="18"/>
      <c r="K215" s="17">
        <v>0</v>
      </c>
      <c r="L215" s="17"/>
      <c r="M215" s="17">
        <v>0</v>
      </c>
      <c r="N215" s="17"/>
      <c r="O215" s="17">
        <v>0</v>
      </c>
      <c r="P215" s="17"/>
      <c r="Q215" s="17">
        <v>0</v>
      </c>
      <c r="R215" s="18"/>
      <c r="S215" s="17">
        <v>0</v>
      </c>
      <c r="T215" s="17"/>
      <c r="U215" s="17">
        <v>0</v>
      </c>
      <c r="V215" s="18"/>
      <c r="W215" s="17">
        <f>E215+M215+S215+AD215</f>
        <v>379</v>
      </c>
      <c r="X215" s="17"/>
      <c r="Y215" s="17">
        <f>I215+Q215+U215+AE215</f>
        <v>1137</v>
      </c>
      <c r="Z215" s="18"/>
      <c r="AA215" s="18"/>
      <c r="AB215" s="18"/>
      <c r="AC215" s="18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</row>
    <row r="216" spans="1:254" s="13" customFormat="1" ht="12.75">
      <c r="A216" s="15" t="s">
        <v>253</v>
      </c>
      <c r="B216" s="15"/>
      <c r="C216" s="14">
        <f>+C217+C218+C219</f>
        <v>41</v>
      </c>
      <c r="D216" s="14"/>
      <c r="E216" s="14">
        <f>+E217+E218+E219</f>
        <v>1339</v>
      </c>
      <c r="F216" s="14"/>
      <c r="G216" s="14">
        <f t="shared" si="21"/>
        <v>32.65853658536585</v>
      </c>
      <c r="H216" s="14"/>
      <c r="I216" s="14">
        <f>+I217+I218+I219</f>
        <v>4017</v>
      </c>
      <c r="J216" s="15"/>
      <c r="K216" s="14">
        <f>+K217+K218+K219</f>
        <v>2</v>
      </c>
      <c r="L216" s="14"/>
      <c r="M216" s="14">
        <f>+M217+M218+M219</f>
        <v>78</v>
      </c>
      <c r="N216" s="14"/>
      <c r="O216" s="14">
        <f>M216/K216</f>
        <v>39</v>
      </c>
      <c r="P216" s="14"/>
      <c r="Q216" s="14">
        <f>+Q217+Q218+Q219</f>
        <v>78</v>
      </c>
      <c r="R216" s="15"/>
      <c r="S216" s="14">
        <f>+S217+S218+S219</f>
        <v>22</v>
      </c>
      <c r="T216" s="14"/>
      <c r="U216" s="14">
        <f>+U217+U218+U219</f>
        <v>64</v>
      </c>
      <c r="V216" s="15"/>
      <c r="W216" s="14">
        <f>+W217+W218+W219</f>
        <v>1439</v>
      </c>
      <c r="X216" s="14"/>
      <c r="Y216" s="14">
        <f>+Y217+Y218+Y219</f>
        <v>4159</v>
      </c>
      <c r="Z216" s="15"/>
      <c r="AA216" s="15"/>
      <c r="AB216" s="15"/>
      <c r="AC216" s="15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</row>
    <row r="217" spans="1:254" ht="12.75">
      <c r="A217" s="18" t="s">
        <v>213</v>
      </c>
      <c r="B217" s="18"/>
      <c r="C217" s="17">
        <v>7</v>
      </c>
      <c r="D217" s="17"/>
      <c r="E217" s="17">
        <v>180</v>
      </c>
      <c r="F217" s="17"/>
      <c r="G217" s="17">
        <f>E217/C217</f>
        <v>25.714285714285715</v>
      </c>
      <c r="H217" s="17"/>
      <c r="I217" s="17">
        <v>540</v>
      </c>
      <c r="J217" s="18"/>
      <c r="K217" s="17">
        <v>0</v>
      </c>
      <c r="L217" s="17"/>
      <c r="M217" s="17">
        <v>0</v>
      </c>
      <c r="N217" s="17"/>
      <c r="O217" s="17">
        <v>0</v>
      </c>
      <c r="P217" s="17"/>
      <c r="Q217" s="17">
        <v>0</v>
      </c>
      <c r="R217" s="18"/>
      <c r="S217" s="17">
        <v>0</v>
      </c>
      <c r="T217" s="17"/>
      <c r="U217" s="17">
        <v>0</v>
      </c>
      <c r="V217" s="18"/>
      <c r="W217" s="17">
        <f>E217+M217+S217+AD217</f>
        <v>180</v>
      </c>
      <c r="X217" s="17"/>
      <c r="Y217" s="17">
        <f>I217+Q217+U217+AE217</f>
        <v>540</v>
      </c>
      <c r="Z217" s="18"/>
      <c r="AA217" s="18"/>
      <c r="AB217" s="18"/>
      <c r="AC217" s="18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</row>
    <row r="218" spans="1:254" ht="12.75">
      <c r="A218" s="18" t="s">
        <v>214</v>
      </c>
      <c r="B218" s="18"/>
      <c r="C218" s="17">
        <v>34</v>
      </c>
      <c r="D218" s="17"/>
      <c r="E218" s="17">
        <v>1159</v>
      </c>
      <c r="F218" s="17"/>
      <c r="G218" s="17">
        <f aca="true" t="shared" si="22" ref="G218:G228">E218/C218</f>
        <v>34.088235294117645</v>
      </c>
      <c r="H218" s="17"/>
      <c r="I218" s="17">
        <v>3477</v>
      </c>
      <c r="J218" s="18"/>
      <c r="K218" s="17">
        <v>2</v>
      </c>
      <c r="L218" s="17"/>
      <c r="M218" s="17">
        <v>78</v>
      </c>
      <c r="N218" s="17"/>
      <c r="O218" s="17">
        <f>M218/K218</f>
        <v>39</v>
      </c>
      <c r="P218" s="17"/>
      <c r="Q218" s="17">
        <v>78</v>
      </c>
      <c r="R218" s="18"/>
      <c r="S218" s="17">
        <v>22</v>
      </c>
      <c r="T218" s="17"/>
      <c r="U218" s="17">
        <v>64</v>
      </c>
      <c r="V218" s="18"/>
      <c r="W218" s="17">
        <f>E218+M218+S218+AD218</f>
        <v>1259</v>
      </c>
      <c r="X218" s="17"/>
      <c r="Y218" s="17">
        <f>I218+Q218+U218+AE218</f>
        <v>3619</v>
      </c>
      <c r="Z218" s="18"/>
      <c r="AA218" s="18"/>
      <c r="AB218" s="18"/>
      <c r="AC218" s="18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</row>
    <row r="219" spans="1:254" ht="12.75">
      <c r="A219" s="18" t="s">
        <v>215</v>
      </c>
      <c r="B219" s="15"/>
      <c r="C219" s="17">
        <v>0</v>
      </c>
      <c r="D219" s="17"/>
      <c r="E219" s="17">
        <v>0</v>
      </c>
      <c r="F219" s="17"/>
      <c r="G219" s="17">
        <v>0</v>
      </c>
      <c r="H219" s="17"/>
      <c r="I219" s="17">
        <v>0</v>
      </c>
      <c r="J219" s="18"/>
      <c r="K219" s="17">
        <v>0</v>
      </c>
      <c r="L219" s="17"/>
      <c r="M219" s="17">
        <v>0</v>
      </c>
      <c r="N219" s="17"/>
      <c r="O219" s="17">
        <v>0</v>
      </c>
      <c r="P219" s="17"/>
      <c r="Q219" s="17">
        <v>0</v>
      </c>
      <c r="R219" s="18"/>
      <c r="S219" s="17">
        <v>0</v>
      </c>
      <c r="T219" s="17"/>
      <c r="U219" s="17">
        <v>0</v>
      </c>
      <c r="V219" s="18"/>
      <c r="W219" s="17">
        <f>E219+M219+S219+AD219</f>
        <v>0</v>
      </c>
      <c r="X219" s="17"/>
      <c r="Y219" s="17">
        <f>I219+Q219+U219+AE219</f>
        <v>0</v>
      </c>
      <c r="Z219" s="18"/>
      <c r="AA219" s="18"/>
      <c r="AB219" s="18"/>
      <c r="AC219" s="18"/>
      <c r="AD219" s="12"/>
      <c r="AE219" s="12"/>
      <c r="AF219" s="12"/>
      <c r="AG219" s="12"/>
      <c r="AH219" s="12"/>
      <c r="AI219" s="12"/>
      <c r="AJ219" s="12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</row>
    <row r="220" spans="1:57" s="13" customFormat="1" ht="17.25" customHeight="1">
      <c r="A220" s="15" t="s">
        <v>196</v>
      </c>
      <c r="C220" s="14">
        <f>SUM(C221:C228)</f>
        <v>38</v>
      </c>
      <c r="D220" s="19"/>
      <c r="E220" s="14">
        <f>SUM(E221:E228)</f>
        <v>1751</v>
      </c>
      <c r="F220" s="19"/>
      <c r="G220" s="14">
        <f t="shared" si="22"/>
        <v>46.078947368421055</v>
      </c>
      <c r="H220" s="19"/>
      <c r="I220" s="14">
        <f>SUM(I221:I228)</f>
        <v>5000</v>
      </c>
      <c r="J220" s="11"/>
      <c r="K220" s="14">
        <f>SUM(K221:K228)</f>
        <v>0</v>
      </c>
      <c r="L220" s="19"/>
      <c r="M220" s="14">
        <f>SUM(M221:M228)</f>
        <v>0</v>
      </c>
      <c r="N220" s="19"/>
      <c r="O220" s="14">
        <v>0</v>
      </c>
      <c r="P220" s="19"/>
      <c r="Q220" s="14">
        <f>SUM(Q221:Q228)</f>
        <v>0</v>
      </c>
      <c r="R220" s="11"/>
      <c r="S220" s="14">
        <f>SUM(S221:S228)</f>
        <v>565</v>
      </c>
      <c r="T220" s="19"/>
      <c r="U220" s="14">
        <f>SUM(U221:U228)</f>
        <v>1439</v>
      </c>
      <c r="V220" s="11"/>
      <c r="W220" s="14">
        <f>SUM(W221:W228)</f>
        <v>2316</v>
      </c>
      <c r="X220" s="19"/>
      <c r="Y220" s="14">
        <f>SUM(Y221:Y228)</f>
        <v>6439</v>
      </c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</row>
    <row r="221" spans="1:25" ht="12.75">
      <c r="A221" s="11" t="s">
        <v>216</v>
      </c>
      <c r="C221" s="17">
        <v>0</v>
      </c>
      <c r="D221" s="17"/>
      <c r="E221" s="17">
        <v>0</v>
      </c>
      <c r="F221" s="17"/>
      <c r="G221" s="17">
        <v>0</v>
      </c>
      <c r="H221" s="17"/>
      <c r="I221" s="17">
        <v>0</v>
      </c>
      <c r="J221" s="18"/>
      <c r="K221" s="17">
        <v>0</v>
      </c>
      <c r="L221" s="17"/>
      <c r="M221" s="17">
        <v>0</v>
      </c>
      <c r="N221" s="17"/>
      <c r="O221" s="17">
        <v>0</v>
      </c>
      <c r="P221" s="17"/>
      <c r="Q221" s="17">
        <v>0</v>
      </c>
      <c r="R221" s="18"/>
      <c r="S221" s="17">
        <v>0</v>
      </c>
      <c r="T221" s="17"/>
      <c r="U221" s="17">
        <v>0</v>
      </c>
      <c r="V221" s="18"/>
      <c r="W221" s="17">
        <f aca="true" t="shared" si="23" ref="W221:W228">E221+M221+S221+AD221</f>
        <v>0</v>
      </c>
      <c r="X221" s="17"/>
      <c r="Y221" s="17">
        <f aca="true" t="shared" si="24" ref="Y221:Y228">I221+Q221+U221+AE221</f>
        <v>0</v>
      </c>
    </row>
    <row r="222" spans="1:25" ht="12.75">
      <c r="A222" s="11" t="s">
        <v>217</v>
      </c>
      <c r="C222" s="17">
        <v>0</v>
      </c>
      <c r="D222" s="17"/>
      <c r="E222" s="17">
        <v>0</v>
      </c>
      <c r="F222" s="17"/>
      <c r="G222" s="17">
        <v>0</v>
      </c>
      <c r="H222" s="17"/>
      <c r="I222" s="17">
        <v>0</v>
      </c>
      <c r="J222" s="18"/>
      <c r="K222" s="17">
        <v>0</v>
      </c>
      <c r="L222" s="17"/>
      <c r="M222" s="17">
        <v>0</v>
      </c>
      <c r="N222" s="17"/>
      <c r="O222" s="17">
        <v>0</v>
      </c>
      <c r="P222" s="17"/>
      <c r="Q222" s="17">
        <v>0</v>
      </c>
      <c r="R222" s="18"/>
      <c r="S222" s="17">
        <v>0</v>
      </c>
      <c r="T222" s="17"/>
      <c r="U222" s="17">
        <v>0</v>
      </c>
      <c r="V222" s="18"/>
      <c r="W222" s="17">
        <f t="shared" si="23"/>
        <v>0</v>
      </c>
      <c r="X222" s="17"/>
      <c r="Y222" s="17">
        <f t="shared" si="24"/>
        <v>0</v>
      </c>
    </row>
    <row r="223" spans="1:25" ht="12.75">
      <c r="A223" s="11" t="s">
        <v>219</v>
      </c>
      <c r="C223" s="17">
        <v>27</v>
      </c>
      <c r="D223" s="17"/>
      <c r="E223" s="17">
        <v>1037</v>
      </c>
      <c r="F223" s="17"/>
      <c r="G223" s="17">
        <f t="shared" si="22"/>
        <v>38.407407407407405</v>
      </c>
      <c r="H223" s="17"/>
      <c r="I223" s="17">
        <v>2877</v>
      </c>
      <c r="J223" s="18"/>
      <c r="K223" s="17">
        <v>0</v>
      </c>
      <c r="L223" s="17"/>
      <c r="M223" s="17">
        <v>0</v>
      </c>
      <c r="N223" s="17"/>
      <c r="O223" s="17">
        <v>0</v>
      </c>
      <c r="P223" s="17"/>
      <c r="Q223" s="17">
        <v>0</v>
      </c>
      <c r="R223" s="18"/>
      <c r="S223" s="17">
        <v>475</v>
      </c>
      <c r="T223" s="17"/>
      <c r="U223" s="17">
        <v>1166</v>
      </c>
      <c r="V223" s="18"/>
      <c r="W223" s="17">
        <f t="shared" si="23"/>
        <v>1512</v>
      </c>
      <c r="X223" s="17"/>
      <c r="Y223" s="17">
        <f t="shared" si="24"/>
        <v>4043</v>
      </c>
    </row>
    <row r="224" spans="1:25" ht="12.75">
      <c r="A224" s="11" t="s">
        <v>271</v>
      </c>
      <c r="C224" s="17">
        <v>4</v>
      </c>
      <c r="D224" s="17"/>
      <c r="E224" s="17">
        <v>90</v>
      </c>
      <c r="F224" s="17"/>
      <c r="G224" s="17">
        <f t="shared" si="22"/>
        <v>22.5</v>
      </c>
      <c r="H224" s="17"/>
      <c r="I224" s="17">
        <v>251</v>
      </c>
      <c r="J224" s="18"/>
      <c r="K224" s="17">
        <v>0</v>
      </c>
      <c r="L224" s="17"/>
      <c r="M224" s="17">
        <v>0</v>
      </c>
      <c r="N224" s="17"/>
      <c r="O224" s="17">
        <v>0</v>
      </c>
      <c r="P224" s="17"/>
      <c r="Q224" s="17">
        <v>0</v>
      </c>
      <c r="R224" s="18"/>
      <c r="S224" s="17">
        <v>21</v>
      </c>
      <c r="T224" s="17"/>
      <c r="U224" s="17">
        <v>105</v>
      </c>
      <c r="V224" s="18"/>
      <c r="W224" s="17">
        <f t="shared" si="23"/>
        <v>111</v>
      </c>
      <c r="X224" s="17"/>
      <c r="Y224" s="17">
        <f t="shared" si="24"/>
        <v>356</v>
      </c>
    </row>
    <row r="225" spans="1:25" ht="12.75">
      <c r="A225" s="11" t="s">
        <v>272</v>
      </c>
      <c r="C225" s="17">
        <v>2</v>
      </c>
      <c r="D225" s="17"/>
      <c r="E225" s="17">
        <v>37</v>
      </c>
      <c r="F225" s="17"/>
      <c r="G225" s="17">
        <f t="shared" si="22"/>
        <v>18.5</v>
      </c>
      <c r="H225" s="17"/>
      <c r="I225" s="17">
        <v>111</v>
      </c>
      <c r="J225" s="18"/>
      <c r="K225" s="17">
        <v>0</v>
      </c>
      <c r="L225" s="17"/>
      <c r="M225" s="17">
        <v>0</v>
      </c>
      <c r="N225" s="17"/>
      <c r="O225" s="17">
        <v>0</v>
      </c>
      <c r="P225" s="17"/>
      <c r="Q225" s="17">
        <v>0</v>
      </c>
      <c r="R225" s="18"/>
      <c r="S225" s="17">
        <v>57</v>
      </c>
      <c r="T225" s="17"/>
      <c r="U225" s="17">
        <v>144</v>
      </c>
      <c r="V225" s="18"/>
      <c r="W225" s="17">
        <f t="shared" si="23"/>
        <v>94</v>
      </c>
      <c r="X225" s="17"/>
      <c r="Y225" s="17">
        <f t="shared" si="24"/>
        <v>255</v>
      </c>
    </row>
    <row r="226" spans="1:25" ht="12.75">
      <c r="A226" s="29" t="s">
        <v>290</v>
      </c>
      <c r="C226" s="17">
        <v>2</v>
      </c>
      <c r="D226" s="17"/>
      <c r="E226" s="17">
        <v>18</v>
      </c>
      <c r="F226" s="17"/>
      <c r="G226" s="17">
        <v>0</v>
      </c>
      <c r="H226" s="17"/>
      <c r="I226" s="17">
        <v>54</v>
      </c>
      <c r="J226" s="18"/>
      <c r="K226" s="17">
        <v>0</v>
      </c>
      <c r="L226" s="17"/>
      <c r="M226" s="17">
        <v>0</v>
      </c>
      <c r="N226" s="17"/>
      <c r="O226" s="17">
        <v>0</v>
      </c>
      <c r="P226" s="17"/>
      <c r="Q226" s="17">
        <v>0</v>
      </c>
      <c r="R226" s="18"/>
      <c r="S226" s="17">
        <v>12</v>
      </c>
      <c r="T226" s="17"/>
      <c r="U226" s="17">
        <v>24</v>
      </c>
      <c r="V226" s="18"/>
      <c r="W226" s="17">
        <f t="shared" si="23"/>
        <v>30</v>
      </c>
      <c r="X226" s="17"/>
      <c r="Y226" s="17">
        <f t="shared" si="24"/>
        <v>78</v>
      </c>
    </row>
    <row r="227" spans="1:25" ht="12.75">
      <c r="A227" s="11" t="s">
        <v>218</v>
      </c>
      <c r="C227" s="17">
        <v>0</v>
      </c>
      <c r="D227" s="17"/>
      <c r="E227" s="17">
        <v>0</v>
      </c>
      <c r="F227" s="17"/>
      <c r="G227" s="17">
        <v>0</v>
      </c>
      <c r="H227" s="17"/>
      <c r="I227" s="17">
        <v>0</v>
      </c>
      <c r="J227" s="18"/>
      <c r="K227" s="17">
        <v>0</v>
      </c>
      <c r="L227" s="17"/>
      <c r="M227" s="17">
        <v>0</v>
      </c>
      <c r="N227" s="17"/>
      <c r="O227" s="17">
        <v>0</v>
      </c>
      <c r="P227" s="17"/>
      <c r="Q227" s="17">
        <v>0</v>
      </c>
      <c r="R227" s="18"/>
      <c r="S227" s="17">
        <v>0</v>
      </c>
      <c r="T227" s="17"/>
      <c r="U227" s="17">
        <v>0</v>
      </c>
      <c r="V227" s="18"/>
      <c r="W227" s="17">
        <f t="shared" si="23"/>
        <v>0</v>
      </c>
      <c r="X227" s="17"/>
      <c r="Y227" s="17">
        <f t="shared" si="24"/>
        <v>0</v>
      </c>
    </row>
    <row r="228" spans="1:25" ht="12.75">
      <c r="A228" s="11" t="s">
        <v>247</v>
      </c>
      <c r="C228" s="17">
        <v>3</v>
      </c>
      <c r="D228" s="17"/>
      <c r="E228" s="17">
        <v>569</v>
      </c>
      <c r="F228" s="17"/>
      <c r="G228" s="17">
        <f t="shared" si="22"/>
        <v>189.66666666666666</v>
      </c>
      <c r="H228" s="17"/>
      <c r="I228" s="17">
        <v>1707</v>
      </c>
      <c r="J228" s="18"/>
      <c r="K228" s="17">
        <v>0</v>
      </c>
      <c r="L228" s="17"/>
      <c r="M228" s="17">
        <v>0</v>
      </c>
      <c r="N228" s="17"/>
      <c r="O228" s="17">
        <v>0</v>
      </c>
      <c r="P228" s="17"/>
      <c r="Q228" s="17">
        <v>0</v>
      </c>
      <c r="R228" s="18"/>
      <c r="S228" s="17">
        <v>0</v>
      </c>
      <c r="T228" s="17"/>
      <c r="U228" s="17">
        <v>0</v>
      </c>
      <c r="V228" s="18"/>
      <c r="W228" s="17">
        <f t="shared" si="23"/>
        <v>569</v>
      </c>
      <c r="X228" s="17"/>
      <c r="Y228" s="17">
        <f t="shared" si="24"/>
        <v>1707</v>
      </c>
    </row>
    <row r="229" spans="1:254" ht="12.75">
      <c r="A229" s="18"/>
      <c r="B229" s="15"/>
      <c r="D229" s="14"/>
      <c r="E229" s="14"/>
      <c r="F229" s="14"/>
      <c r="G229" s="14"/>
      <c r="H229" s="14"/>
      <c r="I229" s="14"/>
      <c r="J229" s="15"/>
      <c r="K229" s="14"/>
      <c r="L229" s="14"/>
      <c r="M229" s="14"/>
      <c r="N229" s="14"/>
      <c r="O229" s="14"/>
      <c r="P229" s="14"/>
      <c r="Q229" s="14"/>
      <c r="R229" s="15"/>
      <c r="S229" s="14"/>
      <c r="T229" s="14"/>
      <c r="U229" s="14"/>
      <c r="V229" s="15"/>
      <c r="W229" s="14"/>
      <c r="X229" s="14"/>
      <c r="Y229" s="14"/>
      <c r="Z229" s="15"/>
      <c r="AA229" s="15"/>
      <c r="AB229" s="15"/>
      <c r="AC229" s="15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</row>
    <row r="230" spans="1:254" ht="12.75">
      <c r="A230" s="18"/>
      <c r="B230" s="15"/>
      <c r="D230" s="14"/>
      <c r="E230" s="14"/>
      <c r="F230" s="14"/>
      <c r="G230" s="14"/>
      <c r="H230" s="14"/>
      <c r="I230" s="14"/>
      <c r="J230" s="15"/>
      <c r="K230" s="14"/>
      <c r="L230" s="14"/>
      <c r="M230" s="14"/>
      <c r="N230" s="14"/>
      <c r="O230" s="14"/>
      <c r="P230" s="14"/>
      <c r="Q230" s="14"/>
      <c r="R230" s="15"/>
      <c r="S230" s="14"/>
      <c r="T230" s="14"/>
      <c r="U230" s="14"/>
      <c r="V230" s="15"/>
      <c r="W230" s="14"/>
      <c r="X230" s="14"/>
      <c r="Y230" s="14"/>
      <c r="Z230" s="15"/>
      <c r="AA230" s="15"/>
      <c r="AB230" s="15"/>
      <c r="AC230" s="15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</row>
    <row r="231" spans="1:254" ht="12.75">
      <c r="A231" s="15" t="s">
        <v>269</v>
      </c>
      <c r="B231" s="15"/>
      <c r="C231" s="14">
        <f>SUM(C232:C234)</f>
        <v>28</v>
      </c>
      <c r="D231" s="14"/>
      <c r="E231" s="14">
        <f>SUM(E232:E234)</f>
        <v>690</v>
      </c>
      <c r="F231" s="14"/>
      <c r="G231" s="14">
        <f>E231/C231</f>
        <v>24.642857142857142</v>
      </c>
      <c r="H231" s="14"/>
      <c r="I231" s="14">
        <f>SUM(I232:I234)</f>
        <v>1605</v>
      </c>
      <c r="J231" s="15"/>
      <c r="K231" s="14">
        <f>SUM(K232:K234)</f>
        <v>0</v>
      </c>
      <c r="L231" s="14"/>
      <c r="M231" s="14">
        <f>SUM(M232:M234)</f>
        <v>0</v>
      </c>
      <c r="N231" s="14"/>
      <c r="O231" s="14">
        <v>0</v>
      </c>
      <c r="P231" s="14"/>
      <c r="Q231" s="14">
        <f>SUM(Q232:Q234)</f>
        <v>0</v>
      </c>
      <c r="R231" s="15"/>
      <c r="S231" s="14">
        <f>SUM(S232:S234)</f>
        <v>20</v>
      </c>
      <c r="T231" s="14"/>
      <c r="U231" s="14">
        <f>SUM(U232:U234)</f>
        <v>54</v>
      </c>
      <c r="V231" s="15"/>
      <c r="W231" s="14">
        <f>SUM(W232:W234)</f>
        <v>710</v>
      </c>
      <c r="X231" s="14"/>
      <c r="Y231" s="14">
        <f>SUM(Y232:Y234)</f>
        <v>1659</v>
      </c>
      <c r="Z231" s="15"/>
      <c r="AA231" s="15"/>
      <c r="AB231" s="15"/>
      <c r="AC231" s="15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</row>
    <row r="232" spans="1:254" ht="12.75">
      <c r="A232" s="18" t="s">
        <v>215</v>
      </c>
      <c r="B232" s="15"/>
      <c r="C232" s="19">
        <v>2</v>
      </c>
      <c r="D232" s="17"/>
      <c r="E232" s="17">
        <v>169</v>
      </c>
      <c r="F232" s="17"/>
      <c r="G232" s="17">
        <f>E232/C232</f>
        <v>84.5</v>
      </c>
      <c r="H232" s="17"/>
      <c r="I232" s="17">
        <v>507</v>
      </c>
      <c r="J232" s="18"/>
      <c r="K232" s="17">
        <v>0</v>
      </c>
      <c r="L232" s="17"/>
      <c r="M232" s="17">
        <v>0</v>
      </c>
      <c r="N232" s="17"/>
      <c r="O232" s="17">
        <v>0</v>
      </c>
      <c r="P232" s="17"/>
      <c r="Q232" s="17">
        <v>0</v>
      </c>
      <c r="R232" s="18"/>
      <c r="S232" s="17">
        <v>0</v>
      </c>
      <c r="T232" s="17"/>
      <c r="U232" s="17">
        <v>0</v>
      </c>
      <c r="V232" s="18"/>
      <c r="W232" s="17">
        <f>E232+M232+S232+AD232</f>
        <v>169</v>
      </c>
      <c r="X232" s="17"/>
      <c r="Y232" s="17">
        <f>I232+Q232+U232+AE232</f>
        <v>507</v>
      </c>
      <c r="Z232" s="18"/>
      <c r="AA232" s="15"/>
      <c r="AB232" s="15"/>
      <c r="AC232" s="15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</row>
    <row r="233" spans="1:254" ht="12.75">
      <c r="A233" s="18" t="s">
        <v>281</v>
      </c>
      <c r="B233" s="15"/>
      <c r="C233" s="19">
        <v>22</v>
      </c>
      <c r="D233" s="17"/>
      <c r="E233" s="17">
        <v>469</v>
      </c>
      <c r="F233" s="17"/>
      <c r="G233" s="17">
        <f>E233/C233</f>
        <v>21.318181818181817</v>
      </c>
      <c r="H233" s="17"/>
      <c r="I233" s="17">
        <v>942</v>
      </c>
      <c r="J233" s="18"/>
      <c r="K233" s="17">
        <v>0</v>
      </c>
      <c r="L233" s="17"/>
      <c r="M233" s="17">
        <v>0</v>
      </c>
      <c r="N233" s="17"/>
      <c r="O233" s="17">
        <v>0</v>
      </c>
      <c r="P233" s="17"/>
      <c r="Q233" s="17">
        <v>0</v>
      </c>
      <c r="R233" s="18"/>
      <c r="S233" s="17">
        <v>3</v>
      </c>
      <c r="T233" s="17"/>
      <c r="U233" s="17">
        <v>3</v>
      </c>
      <c r="V233" s="18"/>
      <c r="W233" s="17">
        <f>E233+M233+S233+AD233</f>
        <v>472</v>
      </c>
      <c r="X233" s="17"/>
      <c r="Y233" s="17">
        <f>I233+Q233+U233+AE233</f>
        <v>945</v>
      </c>
      <c r="Z233" s="18"/>
      <c r="AA233" s="15"/>
      <c r="AB233" s="15"/>
      <c r="AC233" s="15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</row>
    <row r="234" spans="1:254" ht="12.75">
      <c r="A234" s="23" t="s">
        <v>288</v>
      </c>
      <c r="B234" s="15"/>
      <c r="C234" s="28">
        <v>4</v>
      </c>
      <c r="D234" s="27"/>
      <c r="E234" s="27">
        <v>52</v>
      </c>
      <c r="F234" s="27"/>
      <c r="G234" s="17">
        <f>E234/C234</f>
        <v>13</v>
      </c>
      <c r="H234" s="27"/>
      <c r="I234" s="27">
        <v>156</v>
      </c>
      <c r="J234" s="23"/>
      <c r="K234" s="27">
        <v>0</v>
      </c>
      <c r="L234" s="27"/>
      <c r="M234" s="27">
        <v>0</v>
      </c>
      <c r="N234" s="27"/>
      <c r="O234" s="17">
        <v>0</v>
      </c>
      <c r="P234" s="27"/>
      <c r="Q234" s="27">
        <v>0</v>
      </c>
      <c r="R234" s="23"/>
      <c r="S234" s="27">
        <v>17</v>
      </c>
      <c r="T234" s="27"/>
      <c r="U234" s="27">
        <v>51</v>
      </c>
      <c r="V234" s="23"/>
      <c r="W234" s="17">
        <f>E234+M234+S234+AD234</f>
        <v>69</v>
      </c>
      <c r="X234" s="17"/>
      <c r="Y234" s="17">
        <f>I234+Q234+U234+AE234</f>
        <v>207</v>
      </c>
      <c r="Z234" s="15"/>
      <c r="AA234" s="15"/>
      <c r="AB234" s="15"/>
      <c r="AC234" s="15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</row>
    <row r="235" spans="1:254" ht="12.75">
      <c r="A235" s="18"/>
      <c r="B235" s="15"/>
      <c r="D235" s="14"/>
      <c r="E235" s="14"/>
      <c r="F235" s="14"/>
      <c r="G235" s="14"/>
      <c r="H235" s="14"/>
      <c r="I235" s="14"/>
      <c r="J235" s="15"/>
      <c r="K235" s="14"/>
      <c r="L235" s="14"/>
      <c r="M235" s="14"/>
      <c r="N235" s="14"/>
      <c r="O235" s="14"/>
      <c r="P235" s="14"/>
      <c r="Q235" s="14"/>
      <c r="R235" s="15"/>
      <c r="S235" s="14"/>
      <c r="T235" s="14"/>
      <c r="U235" s="14"/>
      <c r="V235" s="15"/>
      <c r="W235" s="14"/>
      <c r="X235" s="14"/>
      <c r="Y235" s="14"/>
      <c r="Z235" s="15"/>
      <c r="AA235" s="15"/>
      <c r="AB235" s="15"/>
      <c r="AC235" s="15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</row>
    <row r="236" spans="3:25" ht="12.75">
      <c r="C236" s="17"/>
      <c r="E236" s="17"/>
      <c r="G236" s="17"/>
      <c r="I236" s="17"/>
      <c r="K236" s="17"/>
      <c r="M236" s="17"/>
      <c r="O236" s="17"/>
      <c r="Q236" s="17"/>
      <c r="S236" s="17"/>
      <c r="U236" s="17"/>
      <c r="W236" s="17"/>
      <c r="X236" s="17"/>
      <c r="Y236" s="17"/>
    </row>
    <row r="237" spans="1:254" ht="12.75">
      <c r="A237" s="16" t="s">
        <v>207</v>
      </c>
      <c r="B237" s="16"/>
      <c r="C237" s="14">
        <f>+C154+C204+C178+C168+C129+C36+C12+C231+C198</f>
        <v>3009</v>
      </c>
      <c r="D237" s="14"/>
      <c r="E237" s="14">
        <f>+E154+E204+E178+E168+E129+E36+E12+E231+E198</f>
        <v>97872</v>
      </c>
      <c r="F237" s="14"/>
      <c r="G237" s="14">
        <f>E237/C237</f>
        <v>32.52642073778664</v>
      </c>
      <c r="H237" s="14"/>
      <c r="I237" s="14">
        <f>+I154+I204+I178+I168+I129+I36+I12+I231+I198</f>
        <v>288179</v>
      </c>
      <c r="J237" s="15"/>
      <c r="K237" s="14">
        <f>+K154+K204+K178+K168+K129+K36+K12+K231+K198</f>
        <v>435</v>
      </c>
      <c r="L237" s="14"/>
      <c r="M237" s="14">
        <f>+M154+M204+M178+M168+M129+M36+M12+M231+M198</f>
        <v>8536</v>
      </c>
      <c r="N237" s="14"/>
      <c r="O237" s="14">
        <f>M237/K237</f>
        <v>19.622988505747127</v>
      </c>
      <c r="P237" s="14"/>
      <c r="Q237" s="14">
        <f>+Q154+Q204+Q178+Q168+Q129+Q36+Q12+Q231+Q198</f>
        <v>9868</v>
      </c>
      <c r="R237" s="15"/>
      <c r="S237" s="14">
        <f>+S154+S204+S178+S168+S129+S36+S12+S231+S198</f>
        <v>4546</v>
      </c>
      <c r="T237" s="14"/>
      <c r="U237" s="14">
        <f>+U154+U204+U178+U168+U129+U36+U12+U231+U198</f>
        <v>16731</v>
      </c>
      <c r="V237" s="15"/>
      <c r="W237" s="14">
        <f>+W154+W204+W178+W168+W129+W36+W12+W231+W198</f>
        <v>110954</v>
      </c>
      <c r="X237" s="14"/>
      <c r="Y237" s="14">
        <f>+Y154+Y204+Y178+Y168+Y129+Y36+Y12+Y231+Y198</f>
        <v>314778</v>
      </c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</row>
    <row r="238" spans="3:25" ht="12.75">
      <c r="C238" s="17"/>
      <c r="G238" s="17"/>
      <c r="I238" s="17"/>
      <c r="K238" s="17"/>
      <c r="M238" s="17"/>
      <c r="O238" s="17"/>
      <c r="Q238" s="17"/>
      <c r="S238" s="17"/>
      <c r="U238" s="17"/>
      <c r="W238" s="17"/>
      <c r="Y238" s="17"/>
    </row>
    <row r="239" spans="17:25" ht="12.75">
      <c r="Q239" s="22"/>
      <c r="S239" s="22"/>
      <c r="U239" s="22"/>
      <c r="W239" s="22"/>
      <c r="Y239" s="22"/>
    </row>
    <row r="242" spans="7:25" ht="12.75">
      <c r="G242" s="17"/>
      <c r="I242" s="17"/>
      <c r="K242" s="17"/>
      <c r="M242" s="17"/>
      <c r="O242" s="17"/>
      <c r="Q242" s="17"/>
      <c r="S242" s="17"/>
      <c r="U242" s="17"/>
      <c r="W242" s="17"/>
      <c r="Y242" s="17"/>
    </row>
    <row r="243" spans="1:25" ht="12.75">
      <c r="A243" s="11" t="s">
        <v>204</v>
      </c>
      <c r="G243" s="17"/>
      <c r="I243" s="17"/>
      <c r="K243" s="17"/>
      <c r="M243" s="17"/>
      <c r="O243" s="17"/>
      <c r="Q243" s="17"/>
      <c r="S243" s="17"/>
      <c r="U243" s="17"/>
      <c r="W243" s="17"/>
      <c r="Y243" s="17"/>
    </row>
    <row r="244" spans="1:25" ht="12.75">
      <c r="A244" s="11" t="s">
        <v>161</v>
      </c>
      <c r="G244" s="17"/>
      <c r="I244" s="17"/>
      <c r="K244" s="17"/>
      <c r="M244" s="17"/>
      <c r="O244" s="17"/>
      <c r="Q244" s="17"/>
      <c r="S244" s="17"/>
      <c r="U244" s="17"/>
      <c r="Y244" s="17"/>
    </row>
    <row r="245" spans="7:25" ht="12.75">
      <c r="G245" s="17"/>
      <c r="I245" s="17"/>
      <c r="K245" s="17"/>
      <c r="M245" s="17"/>
      <c r="O245" s="17"/>
      <c r="Q245" s="17"/>
      <c r="S245" s="17"/>
      <c r="U245" s="17" t="s">
        <v>62</v>
      </c>
      <c r="W245" s="17"/>
      <c r="Y245" s="17"/>
    </row>
    <row r="249" spans="7:25" ht="12.75">
      <c r="G249" s="17"/>
      <c r="I249" s="17"/>
      <c r="K249" s="17"/>
      <c r="M249" s="17"/>
      <c r="O249" s="17"/>
      <c r="Q249" s="17"/>
      <c r="S249" s="17"/>
      <c r="U249" s="17"/>
      <c r="W249" s="17"/>
      <c r="Y249" s="17"/>
    </row>
    <row r="250" spans="7:25" ht="12.75">
      <c r="G250" s="17"/>
      <c r="I250" s="17"/>
      <c r="K250" s="17"/>
      <c r="O250" s="17"/>
      <c r="Q250" s="17"/>
      <c r="S250" s="17"/>
      <c r="U250" s="17"/>
      <c r="W250" s="17"/>
      <c r="Y250" s="17"/>
    </row>
    <row r="251" spans="7:25" ht="12.75">
      <c r="G251" s="17"/>
      <c r="I251" s="17"/>
      <c r="O251" s="17"/>
      <c r="Q251" s="17"/>
      <c r="S251" s="17"/>
      <c r="U251" s="17"/>
      <c r="W251" s="17"/>
      <c r="Y251" s="17"/>
    </row>
    <row r="252" spans="7:25" ht="12.75">
      <c r="G252" s="17"/>
      <c r="I252" s="17"/>
      <c r="O252" s="17"/>
      <c r="Q252" s="17"/>
      <c r="S252" s="17"/>
      <c r="U252" s="17"/>
      <c r="W252" s="17"/>
      <c r="Y252" s="17"/>
    </row>
    <row r="253" spans="7:25" ht="12.75">
      <c r="G253" s="17"/>
      <c r="I253" s="17"/>
      <c r="O253" s="17"/>
      <c r="Q253" s="17"/>
      <c r="S253" s="17"/>
      <c r="U253" s="17"/>
      <c r="W253" s="17"/>
      <c r="Y253" s="17"/>
    </row>
    <row r="254" spans="7:25" ht="12.75">
      <c r="G254" s="17"/>
      <c r="I254" s="17"/>
      <c r="O254" s="17"/>
      <c r="Q254" s="17"/>
      <c r="S254" s="17"/>
      <c r="U254" s="17"/>
      <c r="W254" s="17"/>
      <c r="Y254" s="17"/>
    </row>
    <row r="255" spans="7:23" ht="12.75">
      <c r="G255" s="17"/>
      <c r="I255" s="17"/>
      <c r="O255" s="17"/>
      <c r="Q255" s="17"/>
      <c r="S255" s="17"/>
      <c r="U255" s="17"/>
      <c r="W255" s="14" t="s">
        <v>204</v>
      </c>
    </row>
    <row r="256" spans="7:19" ht="12.75">
      <c r="G256" s="17"/>
      <c r="O256" s="17"/>
      <c r="Q256" s="17"/>
      <c r="S256" s="17"/>
    </row>
    <row r="257" spans="7:23" ht="12.75">
      <c r="G257" s="17"/>
      <c r="O257" s="17"/>
      <c r="Q257" s="17"/>
      <c r="S257" s="17"/>
      <c r="U257" s="17"/>
      <c r="W257" s="17"/>
    </row>
    <row r="258" spans="7:23" ht="12.75">
      <c r="G258" s="17"/>
      <c r="O258" s="17"/>
      <c r="Q258" s="17"/>
      <c r="S258" s="17"/>
      <c r="U258" s="17"/>
      <c r="W258" s="17"/>
    </row>
    <row r="259" spans="7:23" ht="12.75">
      <c r="G259" s="17"/>
      <c r="O259" s="17"/>
      <c r="Q259" s="17"/>
      <c r="S259" s="17"/>
      <c r="U259" s="17"/>
      <c r="W259" s="17"/>
    </row>
    <row r="260" spans="7:23" ht="12.75">
      <c r="G260" s="17"/>
      <c r="O260" s="17"/>
      <c r="Q260" s="17"/>
      <c r="S260" s="17"/>
      <c r="U260" s="17"/>
      <c r="W260" s="17"/>
    </row>
    <row r="261" spans="7:23" ht="12.75">
      <c r="G261" s="17"/>
      <c r="O261" s="17"/>
      <c r="Q261" s="17"/>
      <c r="S261" s="17"/>
      <c r="U261" s="17"/>
      <c r="W261" s="17"/>
    </row>
    <row r="262" spans="7:23" ht="12.75">
      <c r="G262" s="17"/>
      <c r="O262" s="17"/>
      <c r="Q262" s="17"/>
      <c r="S262" s="17"/>
      <c r="U262" s="17"/>
      <c r="W262" s="17"/>
    </row>
    <row r="263" spans="7:21" ht="12.75">
      <c r="G263" s="17"/>
      <c r="O263" s="17"/>
      <c r="Q263" s="17"/>
      <c r="S263" s="17"/>
      <c r="U263" s="17"/>
    </row>
    <row r="264" spans="7:21" ht="12.75">
      <c r="G264" s="17"/>
      <c r="O264" s="17"/>
      <c r="Q264" s="17"/>
      <c r="S264" s="17"/>
      <c r="U264" s="17"/>
    </row>
    <row r="265" spans="7:23" ht="12.75">
      <c r="G265" s="17"/>
      <c r="O265" s="17"/>
      <c r="Q265" s="17"/>
      <c r="S265" s="17"/>
      <c r="W265" s="17"/>
    </row>
    <row r="266" spans="7:19" ht="12.75">
      <c r="G266" s="17"/>
      <c r="Q266" s="17"/>
      <c r="S266" s="17"/>
    </row>
    <row r="267" spans="17:23" ht="12.75">
      <c r="Q267" s="17"/>
      <c r="S267" s="17"/>
      <c r="W267" s="17"/>
    </row>
    <row r="268" spans="17:23" ht="12.75">
      <c r="Q268" s="17"/>
      <c r="S268" s="17"/>
      <c r="W268" s="17"/>
    </row>
    <row r="269" spans="17:23" ht="12.75">
      <c r="Q269" s="17"/>
      <c r="S269" s="17"/>
      <c r="W269" s="17"/>
    </row>
    <row r="270" spans="19:23" ht="12.75">
      <c r="S270" s="17"/>
      <c r="W270" s="17"/>
    </row>
    <row r="271" spans="19:23" ht="12.75">
      <c r="S271" s="17"/>
      <c r="W271" s="17"/>
    </row>
    <row r="272" spans="19:23" ht="12.75">
      <c r="S272" s="17"/>
      <c r="W272" s="17"/>
    </row>
    <row r="273" spans="19:23" ht="12.75">
      <c r="S273" s="17"/>
      <c r="W273" s="17"/>
    </row>
    <row r="274" spans="19:23" ht="12.75">
      <c r="S274" s="17"/>
      <c r="W274" s="17"/>
    </row>
    <row r="275" spans="19:23" ht="12.75">
      <c r="S275" s="17"/>
      <c r="W275" s="17"/>
    </row>
    <row r="276" spans="19:23" ht="12.75">
      <c r="S276" s="17"/>
      <c r="W276" s="17"/>
    </row>
    <row r="277" spans="19:23" ht="12.75">
      <c r="S277" s="17"/>
      <c r="W277" s="17"/>
    </row>
    <row r="278" spans="19:23" ht="12.75">
      <c r="S278" s="17"/>
      <c r="W278" s="17"/>
    </row>
    <row r="279" spans="19:23" ht="12.75">
      <c r="S279" s="17"/>
      <c r="W279" s="17"/>
    </row>
    <row r="280" spans="19:23" ht="12.75">
      <c r="S280" s="17"/>
      <c r="W280" s="17"/>
    </row>
    <row r="281" spans="19:23" ht="12.75">
      <c r="S281" s="17"/>
      <c r="W281" s="17"/>
    </row>
    <row r="282" ht="12.75">
      <c r="S282" s="17"/>
    </row>
    <row r="283" ht="12.75">
      <c r="S283" s="17"/>
    </row>
    <row r="284" ht="12.75">
      <c r="S284" s="17"/>
    </row>
    <row r="285" ht="12.75">
      <c r="S285" s="17"/>
    </row>
    <row r="286" ht="12.75">
      <c r="S286" s="17"/>
    </row>
    <row r="287" ht="12.75">
      <c r="S287" s="17"/>
    </row>
    <row r="288" ht="12.75">
      <c r="S288" s="17"/>
    </row>
    <row r="289" ht="12.75">
      <c r="S289" s="17"/>
    </row>
    <row r="293" ht="12.75">
      <c r="S293" s="17"/>
    </row>
    <row r="294" ht="12.75">
      <c r="S294" s="17"/>
    </row>
    <row r="295" ht="12.75">
      <c r="S295" s="17"/>
    </row>
    <row r="296" ht="12.75">
      <c r="S296" s="17"/>
    </row>
    <row r="297" ht="12.75">
      <c r="S297" s="17"/>
    </row>
    <row r="298" ht="12.75">
      <c r="S298" s="17"/>
    </row>
  </sheetData>
  <sheetProtection/>
  <mergeCells count="8">
    <mergeCell ref="A1:Y1"/>
    <mergeCell ref="A4:Y4"/>
    <mergeCell ref="A3:Y3"/>
    <mergeCell ref="A2:Y2"/>
    <mergeCell ref="K6:Q6"/>
    <mergeCell ref="C6:I6"/>
    <mergeCell ref="S6:U6"/>
    <mergeCell ref="W6:Y6"/>
  </mergeCells>
  <printOptions horizontalCentered="1"/>
  <pageMargins left="0.17" right="0.16" top="0.64" bottom="0" header="0.333333333333333" footer="0"/>
  <pageSetup horizontalDpi="300" verticalDpi="300" orientation="landscape" scale="62" r:id="rId1"/>
  <rowBreaks count="3" manualBreakCount="3">
    <brk id="70" max="25" man="1"/>
    <brk id="127" max="25" man="1"/>
    <brk id="186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12"/>
  <sheetViews>
    <sheetView showOutlineSymbols="0" zoomScalePageLayoutView="0" workbookViewId="0" topLeftCell="A1">
      <selection activeCell="E7" sqref="E7"/>
    </sheetView>
  </sheetViews>
  <sheetFormatPr defaultColWidth="9.140625" defaultRowHeight="12.75"/>
  <cols>
    <col min="1" max="1" width="31.57421875" style="0" customWidth="1"/>
    <col min="2" max="4" width="2.28125" style="0" customWidth="1"/>
    <col min="6" max="6" width="2.28125" style="0" customWidth="1"/>
    <col min="8" max="8" width="2.28125" style="0" customWidth="1"/>
    <col min="9" max="9" width="9.421875" style="2" customWidth="1"/>
    <col min="10" max="10" width="2.28125" style="0" customWidth="1"/>
    <col min="12" max="12" width="2.28125" style="0" customWidth="1"/>
    <col min="14" max="14" width="2.28125" style="0" customWidth="1"/>
    <col min="16" max="16" width="2.28125" style="0" customWidth="1"/>
    <col min="17" max="17" width="10.57421875" style="0" customWidth="1"/>
    <col min="18" max="18" width="2.28125" style="0" customWidth="1"/>
    <col min="20" max="20" width="2.28125" style="0" customWidth="1"/>
    <col min="22" max="22" width="3.28125" style="0" customWidth="1"/>
    <col min="24" max="24" width="2.28125" style="0" customWidth="1"/>
    <col min="26" max="26" width="3.28125" style="0" customWidth="1"/>
  </cols>
  <sheetData>
    <row r="1" spans="7:32" ht="12.75">
      <c r="G1" t="s">
        <v>145</v>
      </c>
      <c r="O1" t="s">
        <v>150</v>
      </c>
      <c r="U1" t="s">
        <v>151</v>
      </c>
      <c r="AF1" t="s">
        <v>152</v>
      </c>
    </row>
    <row r="2" spans="5:33" ht="12.75">
      <c r="E2" t="s">
        <v>143</v>
      </c>
      <c r="G2" t="s">
        <v>143</v>
      </c>
      <c r="I2" s="2" t="s">
        <v>147</v>
      </c>
      <c r="K2" t="s">
        <v>143</v>
      </c>
      <c r="M2" t="s">
        <v>143</v>
      </c>
      <c r="O2" t="s">
        <v>143</v>
      </c>
      <c r="Q2" t="s">
        <v>147</v>
      </c>
      <c r="S2" t="s">
        <v>143</v>
      </c>
      <c r="U2" t="s">
        <v>143</v>
      </c>
      <c r="W2" t="s">
        <v>143</v>
      </c>
      <c r="Y2" t="s">
        <v>143</v>
      </c>
      <c r="AA2" t="s">
        <v>143</v>
      </c>
      <c r="AE2" t="s">
        <v>143</v>
      </c>
      <c r="AF2" t="s">
        <v>143</v>
      </c>
      <c r="AG2" t="s">
        <v>143</v>
      </c>
    </row>
    <row r="3" spans="5:33" ht="12.75">
      <c r="E3" t="s">
        <v>144</v>
      </c>
      <c r="G3" t="s">
        <v>146</v>
      </c>
      <c r="I3" s="2" t="s">
        <v>148</v>
      </c>
      <c r="K3" t="s">
        <v>149</v>
      </c>
      <c r="M3" t="s">
        <v>144</v>
      </c>
      <c r="O3" t="s">
        <v>146</v>
      </c>
      <c r="Q3" t="s">
        <v>148</v>
      </c>
      <c r="S3" t="s">
        <v>149</v>
      </c>
      <c r="U3" t="s">
        <v>146</v>
      </c>
      <c r="W3" t="s">
        <v>149</v>
      </c>
      <c r="Y3" t="s">
        <v>146</v>
      </c>
      <c r="AA3" t="s">
        <v>149</v>
      </c>
      <c r="AE3" t="s">
        <v>144</v>
      </c>
      <c r="AF3" t="s">
        <v>146</v>
      </c>
      <c r="AG3" t="s">
        <v>149</v>
      </c>
    </row>
    <row r="4" spans="5:27" ht="12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56" ht="12.75">
      <c r="A5" s="5" t="s">
        <v>1</v>
      </c>
      <c r="B5" s="5"/>
      <c r="C5" s="5"/>
      <c r="D5" s="5"/>
      <c r="E5" s="6">
        <v>20</v>
      </c>
      <c r="F5" s="6"/>
      <c r="G5" s="6">
        <v>464</v>
      </c>
      <c r="H5" s="6"/>
      <c r="I5" s="6">
        <f>G5/E5</f>
        <v>23.2</v>
      </c>
      <c r="J5" s="6"/>
      <c r="K5" s="6">
        <v>1416</v>
      </c>
      <c r="L5" s="6"/>
      <c r="M5" s="6">
        <v>21</v>
      </c>
      <c r="N5" s="6"/>
      <c r="O5" s="6">
        <v>318</v>
      </c>
      <c r="P5" s="6"/>
      <c r="Q5" s="6">
        <f>O5/M5</f>
        <v>15.142857142857142</v>
      </c>
      <c r="R5" s="6"/>
      <c r="S5" s="6">
        <v>1257</v>
      </c>
      <c r="T5" s="6"/>
      <c r="U5" s="6">
        <v>49</v>
      </c>
      <c r="V5" s="6"/>
      <c r="W5" s="6">
        <v>258</v>
      </c>
      <c r="X5" s="6"/>
      <c r="Y5" s="6">
        <f>G5+O5+U5+AF5</f>
        <v>831</v>
      </c>
      <c r="Z5" s="6"/>
      <c r="AA5" s="6">
        <f>K5+S5+W5+AG5</f>
        <v>2931</v>
      </c>
      <c r="AB5" s="5"/>
      <c r="AC5" s="5"/>
      <c r="AD5" s="5"/>
      <c r="AE5" s="5">
        <v>0</v>
      </c>
      <c r="AF5" s="5">
        <v>0</v>
      </c>
      <c r="AG5" s="5">
        <v>0</v>
      </c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5:27" ht="12.75">
      <c r="E6" s="1"/>
      <c r="F6" s="1"/>
      <c r="G6" s="1"/>
      <c r="H6" s="1"/>
      <c r="I6" s="3"/>
      <c r="J6" s="1"/>
      <c r="K6" s="1"/>
      <c r="L6" s="1"/>
      <c r="M6" s="1"/>
      <c r="N6" s="1"/>
      <c r="O6" s="1"/>
      <c r="P6" s="1"/>
      <c r="Q6" s="3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56" ht="12.75">
      <c r="A7" s="5" t="s">
        <v>2</v>
      </c>
      <c r="B7" s="5"/>
      <c r="C7" s="5"/>
      <c r="D7" s="5"/>
      <c r="E7" s="6">
        <v>1129</v>
      </c>
      <c r="F7" s="6"/>
      <c r="G7" s="6">
        <v>35752</v>
      </c>
      <c r="H7" s="6"/>
      <c r="I7" s="6">
        <v>31.666961913197518</v>
      </c>
      <c r="J7" s="6"/>
      <c r="K7" s="6">
        <v>107140</v>
      </c>
      <c r="L7" s="6"/>
      <c r="M7" s="6">
        <v>263</v>
      </c>
      <c r="N7" s="6"/>
      <c r="O7" s="6">
        <v>5560</v>
      </c>
      <c r="P7" s="6"/>
      <c r="Q7" s="6">
        <v>21.140684410646386</v>
      </c>
      <c r="R7" s="6"/>
      <c r="S7" s="6">
        <v>4298</v>
      </c>
      <c r="T7" s="6"/>
      <c r="U7" s="6">
        <v>817</v>
      </c>
      <c r="V7" s="6"/>
      <c r="W7" s="6">
        <v>2302</v>
      </c>
      <c r="X7" s="6"/>
      <c r="Y7" s="6">
        <v>42129</v>
      </c>
      <c r="Z7" s="6"/>
      <c r="AA7" s="6">
        <v>113740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9"/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>
      <c r="A9" s="5" t="s">
        <v>64</v>
      </c>
      <c r="B9" s="5"/>
      <c r="C9" s="5"/>
      <c r="D9" s="5"/>
      <c r="E9" s="6">
        <v>4</v>
      </c>
      <c r="F9" s="6"/>
      <c r="G9" s="6">
        <v>122</v>
      </c>
      <c r="H9" s="6"/>
      <c r="I9" s="6">
        <f aca="true" t="shared" si="0" ref="I9:I53">G9/E9</f>
        <v>30.5</v>
      </c>
      <c r="J9" s="6"/>
      <c r="K9" s="6">
        <v>366</v>
      </c>
      <c r="L9" s="6"/>
      <c r="M9" s="6">
        <v>0</v>
      </c>
      <c r="N9" s="6"/>
      <c r="O9" s="6">
        <v>0</v>
      </c>
      <c r="P9" s="6"/>
      <c r="Q9" s="6" t="e">
        <f aca="true" t="shared" si="1" ref="Q9:Q53">O9/M9</f>
        <v>#DIV/0!</v>
      </c>
      <c r="R9" s="6"/>
      <c r="S9" s="6">
        <v>0</v>
      </c>
      <c r="T9" s="6"/>
      <c r="U9" s="6">
        <v>0</v>
      </c>
      <c r="V9" s="6"/>
      <c r="W9" s="6">
        <v>0</v>
      </c>
      <c r="X9" s="6"/>
      <c r="Y9" s="6">
        <f aca="true" t="shared" si="2" ref="Y9:Y21">G9+O9+U9+AF9</f>
        <v>122</v>
      </c>
      <c r="Z9" s="6"/>
      <c r="AA9" s="6">
        <f aca="true" t="shared" si="3" ref="AA9:AA21">K9+S9+W9+AG9</f>
        <v>366</v>
      </c>
      <c r="AB9" s="5"/>
      <c r="AC9" s="5"/>
      <c r="AD9" s="5"/>
      <c r="AE9" s="5">
        <v>0</v>
      </c>
      <c r="AF9" s="5">
        <v>0</v>
      </c>
      <c r="AG9" s="5">
        <v>0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5" t="s">
        <v>65</v>
      </c>
      <c r="B10" s="5"/>
      <c r="C10" s="5"/>
      <c r="D10" s="5"/>
      <c r="E10" s="6">
        <v>1</v>
      </c>
      <c r="F10" s="6"/>
      <c r="G10" s="6">
        <v>139</v>
      </c>
      <c r="H10" s="6"/>
      <c r="I10" s="6">
        <f t="shared" si="0"/>
        <v>139</v>
      </c>
      <c r="J10" s="6"/>
      <c r="K10" s="6">
        <v>417</v>
      </c>
      <c r="L10" s="6"/>
      <c r="M10" s="6">
        <v>0</v>
      </c>
      <c r="N10" s="6"/>
      <c r="O10" s="6">
        <v>0</v>
      </c>
      <c r="P10" s="6"/>
      <c r="Q10" s="6" t="e">
        <f t="shared" si="1"/>
        <v>#DIV/0!</v>
      </c>
      <c r="R10" s="6"/>
      <c r="S10" s="6">
        <v>0</v>
      </c>
      <c r="T10" s="6"/>
      <c r="U10" s="6">
        <v>46</v>
      </c>
      <c r="V10" s="6"/>
      <c r="W10" s="6">
        <v>123</v>
      </c>
      <c r="X10" s="6"/>
      <c r="Y10" s="6">
        <f t="shared" si="2"/>
        <v>185</v>
      </c>
      <c r="Z10" s="6"/>
      <c r="AA10" s="6">
        <f t="shared" si="3"/>
        <v>540</v>
      </c>
      <c r="AB10" s="5"/>
      <c r="AC10" s="5"/>
      <c r="AD10" s="5"/>
      <c r="AE10" s="5">
        <v>0</v>
      </c>
      <c r="AF10" s="5">
        <v>0</v>
      </c>
      <c r="AG10" s="5"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>
      <c r="A11" s="5" t="s">
        <v>66</v>
      </c>
      <c r="B11" s="5"/>
      <c r="C11" s="5"/>
      <c r="D11" s="5"/>
      <c r="E11" s="6">
        <v>5</v>
      </c>
      <c r="F11" s="6"/>
      <c r="G11" s="6">
        <v>125</v>
      </c>
      <c r="H11" s="6"/>
      <c r="I11" s="6">
        <f t="shared" si="0"/>
        <v>25</v>
      </c>
      <c r="J11" s="6"/>
      <c r="K11" s="6">
        <v>375</v>
      </c>
      <c r="L11" s="6"/>
      <c r="M11" s="6">
        <v>0</v>
      </c>
      <c r="N11" s="6"/>
      <c r="O11" s="6">
        <v>0</v>
      </c>
      <c r="P11" s="6"/>
      <c r="Q11" s="6" t="e">
        <f t="shared" si="1"/>
        <v>#DIV/0!</v>
      </c>
      <c r="R11" s="6"/>
      <c r="S11" s="6">
        <v>0</v>
      </c>
      <c r="T11" s="6"/>
      <c r="U11" s="6">
        <v>0</v>
      </c>
      <c r="V11" s="6"/>
      <c r="W11" s="6">
        <v>0</v>
      </c>
      <c r="X11" s="6"/>
      <c r="Y11" s="6">
        <f t="shared" si="2"/>
        <v>125</v>
      </c>
      <c r="Z11" s="6"/>
      <c r="AA11" s="6">
        <f t="shared" si="3"/>
        <v>375</v>
      </c>
      <c r="AB11" s="5"/>
      <c r="AC11" s="5"/>
      <c r="AD11" s="5"/>
      <c r="AE11" s="5">
        <v>0</v>
      </c>
      <c r="AF11" s="5">
        <v>0</v>
      </c>
      <c r="AG11" s="5">
        <v>0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2.75">
      <c r="A12" s="5" t="s">
        <v>67</v>
      </c>
      <c r="B12" s="5"/>
      <c r="C12" s="5"/>
      <c r="D12" s="5"/>
      <c r="E12" s="6">
        <v>0</v>
      </c>
      <c r="F12" s="6"/>
      <c r="G12" s="6">
        <v>0</v>
      </c>
      <c r="H12" s="6"/>
      <c r="I12" s="6" t="e">
        <f t="shared" si="0"/>
        <v>#DIV/0!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 t="e">
        <f t="shared" si="1"/>
        <v>#DIV/0!</v>
      </c>
      <c r="R12" s="6"/>
      <c r="S12" s="6">
        <v>0</v>
      </c>
      <c r="T12" s="6"/>
      <c r="U12" s="6">
        <v>137</v>
      </c>
      <c r="V12" s="6"/>
      <c r="W12" s="6">
        <v>345</v>
      </c>
      <c r="X12" s="6"/>
      <c r="Y12" s="6">
        <f t="shared" si="2"/>
        <v>137</v>
      </c>
      <c r="Z12" s="6"/>
      <c r="AA12" s="6">
        <f t="shared" si="3"/>
        <v>345</v>
      </c>
      <c r="AB12" s="5"/>
      <c r="AC12" s="5"/>
      <c r="AD12" s="5"/>
      <c r="AE12" s="5">
        <v>0</v>
      </c>
      <c r="AF12" s="5">
        <v>0</v>
      </c>
      <c r="AG12" s="5">
        <v>0</v>
      </c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2.75">
      <c r="A13" s="5" t="s">
        <v>68</v>
      </c>
      <c r="B13" s="5"/>
      <c r="C13" s="5"/>
      <c r="D13" s="5"/>
      <c r="E13" s="6">
        <v>5</v>
      </c>
      <c r="F13" s="6"/>
      <c r="G13" s="6">
        <v>38</v>
      </c>
      <c r="H13" s="6"/>
      <c r="I13" s="6">
        <f t="shared" si="0"/>
        <v>7.6</v>
      </c>
      <c r="J13" s="6"/>
      <c r="K13" s="6">
        <v>114</v>
      </c>
      <c r="L13" s="6"/>
      <c r="M13" s="6">
        <v>0</v>
      </c>
      <c r="N13" s="6"/>
      <c r="O13" s="6">
        <v>0</v>
      </c>
      <c r="P13" s="6"/>
      <c r="Q13" s="6" t="e">
        <f t="shared" si="1"/>
        <v>#DIV/0!</v>
      </c>
      <c r="R13" s="6"/>
      <c r="S13" s="6">
        <v>0</v>
      </c>
      <c r="T13" s="6"/>
      <c r="U13" s="6">
        <v>2</v>
      </c>
      <c r="V13" s="6"/>
      <c r="W13" s="6">
        <v>6</v>
      </c>
      <c r="X13" s="6"/>
      <c r="Y13" s="6">
        <f t="shared" si="2"/>
        <v>40</v>
      </c>
      <c r="Z13" s="6"/>
      <c r="AA13" s="6">
        <f t="shared" si="3"/>
        <v>120</v>
      </c>
      <c r="AB13" s="5"/>
      <c r="AC13" s="5"/>
      <c r="AD13" s="5"/>
      <c r="AE13" s="5">
        <v>0</v>
      </c>
      <c r="AF13" s="5">
        <v>0</v>
      </c>
      <c r="AG13" s="5">
        <v>0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2.75">
      <c r="A14" s="5" t="s">
        <v>69</v>
      </c>
      <c r="B14" s="5"/>
      <c r="C14" s="5"/>
      <c r="D14" s="5"/>
      <c r="E14" s="6">
        <v>4</v>
      </c>
      <c r="F14" s="6"/>
      <c r="G14" s="6">
        <v>38</v>
      </c>
      <c r="H14" s="6"/>
      <c r="I14" s="6">
        <f t="shared" si="0"/>
        <v>9.5</v>
      </c>
      <c r="J14" s="6"/>
      <c r="K14" s="6">
        <v>114</v>
      </c>
      <c r="L14" s="6"/>
      <c r="M14" s="6">
        <v>0</v>
      </c>
      <c r="N14" s="6"/>
      <c r="O14" s="6">
        <v>0</v>
      </c>
      <c r="P14" s="6"/>
      <c r="Q14" s="6" t="e">
        <f t="shared" si="1"/>
        <v>#DIV/0!</v>
      </c>
      <c r="R14" s="6"/>
      <c r="S14" s="6">
        <v>0</v>
      </c>
      <c r="T14" s="6"/>
      <c r="U14" s="6">
        <v>3</v>
      </c>
      <c r="V14" s="6"/>
      <c r="W14" s="6">
        <v>9</v>
      </c>
      <c r="X14" s="6"/>
      <c r="Y14" s="6">
        <f t="shared" si="2"/>
        <v>41</v>
      </c>
      <c r="Z14" s="6"/>
      <c r="AA14" s="6">
        <f t="shared" si="3"/>
        <v>123</v>
      </c>
      <c r="AB14" s="5"/>
      <c r="AC14" s="5"/>
      <c r="AD14" s="5"/>
      <c r="AE14" s="5">
        <v>0</v>
      </c>
      <c r="AF14" s="5">
        <v>0</v>
      </c>
      <c r="AG14" s="5">
        <v>0</v>
      </c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2.75">
      <c r="A15" s="5" t="s">
        <v>70</v>
      </c>
      <c r="B15" s="5"/>
      <c r="C15" s="5"/>
      <c r="D15" s="5"/>
      <c r="E15" s="6">
        <v>7</v>
      </c>
      <c r="F15" s="6"/>
      <c r="G15" s="6">
        <v>170</v>
      </c>
      <c r="H15" s="6"/>
      <c r="I15" s="6">
        <f t="shared" si="0"/>
        <v>24.285714285714285</v>
      </c>
      <c r="J15" s="6"/>
      <c r="K15" s="6">
        <v>510</v>
      </c>
      <c r="L15" s="6"/>
      <c r="M15" s="6">
        <v>0</v>
      </c>
      <c r="N15" s="6"/>
      <c r="O15" s="6">
        <v>0</v>
      </c>
      <c r="P15" s="6"/>
      <c r="Q15" s="6" t="e">
        <f t="shared" si="1"/>
        <v>#DIV/0!</v>
      </c>
      <c r="R15" s="6"/>
      <c r="S15" s="6">
        <v>0</v>
      </c>
      <c r="T15" s="6"/>
      <c r="U15" s="6">
        <v>2</v>
      </c>
      <c r="V15" s="6"/>
      <c r="W15" s="6">
        <v>6</v>
      </c>
      <c r="X15" s="6"/>
      <c r="Y15" s="6">
        <f t="shared" si="2"/>
        <v>172</v>
      </c>
      <c r="Z15" s="6"/>
      <c r="AA15" s="6">
        <f t="shared" si="3"/>
        <v>516</v>
      </c>
      <c r="AB15" s="5"/>
      <c r="AC15" s="5"/>
      <c r="AD15" s="5"/>
      <c r="AE15" s="5">
        <v>0</v>
      </c>
      <c r="AF15" s="5">
        <v>0</v>
      </c>
      <c r="AG15" s="5">
        <v>0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2.75">
      <c r="A16" s="5" t="s">
        <v>71</v>
      </c>
      <c r="B16" s="5"/>
      <c r="C16" s="5"/>
      <c r="D16" s="5"/>
      <c r="E16" s="6">
        <v>16</v>
      </c>
      <c r="F16" s="6"/>
      <c r="G16" s="6">
        <v>474</v>
      </c>
      <c r="H16" s="6"/>
      <c r="I16" s="6">
        <f t="shared" si="0"/>
        <v>29.625</v>
      </c>
      <c r="J16" s="6"/>
      <c r="K16" s="6">
        <v>1422</v>
      </c>
      <c r="L16" s="6"/>
      <c r="M16" s="6">
        <v>0</v>
      </c>
      <c r="N16" s="6"/>
      <c r="O16" s="6">
        <v>0</v>
      </c>
      <c r="P16" s="6"/>
      <c r="Q16" s="6" t="e">
        <f t="shared" si="1"/>
        <v>#DIV/0!</v>
      </c>
      <c r="R16" s="6"/>
      <c r="S16" s="6">
        <v>0</v>
      </c>
      <c r="T16" s="6"/>
      <c r="U16" s="6">
        <v>2</v>
      </c>
      <c r="V16" s="6"/>
      <c r="W16" s="6">
        <v>6</v>
      </c>
      <c r="X16" s="6"/>
      <c r="Y16" s="6">
        <f t="shared" si="2"/>
        <v>476</v>
      </c>
      <c r="Z16" s="6"/>
      <c r="AA16" s="6">
        <f t="shared" si="3"/>
        <v>1428</v>
      </c>
      <c r="AB16" s="5"/>
      <c r="AC16" s="5"/>
      <c r="AD16" s="5"/>
      <c r="AE16" s="5">
        <v>0</v>
      </c>
      <c r="AF16" s="5">
        <v>0</v>
      </c>
      <c r="AG16" s="5">
        <v>0</v>
      </c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2.75">
      <c r="A17" s="5" t="s">
        <v>72</v>
      </c>
      <c r="B17" s="5"/>
      <c r="C17" s="5"/>
      <c r="D17" s="5"/>
      <c r="E17" s="6">
        <v>66</v>
      </c>
      <c r="F17" s="6"/>
      <c r="G17" s="6">
        <v>1570</v>
      </c>
      <c r="H17" s="6"/>
      <c r="I17" s="6">
        <f t="shared" si="0"/>
        <v>23.78787878787879</v>
      </c>
      <c r="J17" s="6"/>
      <c r="K17" s="6">
        <v>4731</v>
      </c>
      <c r="L17" s="6"/>
      <c r="M17" s="6">
        <v>0</v>
      </c>
      <c r="N17" s="6"/>
      <c r="O17" s="6">
        <v>0</v>
      </c>
      <c r="P17" s="6"/>
      <c r="Q17" s="6" t="e">
        <f t="shared" si="1"/>
        <v>#DIV/0!</v>
      </c>
      <c r="R17" s="6"/>
      <c r="S17" s="6">
        <v>0</v>
      </c>
      <c r="T17" s="6"/>
      <c r="U17" s="6">
        <v>40</v>
      </c>
      <c r="V17" s="6"/>
      <c r="W17" s="6">
        <v>279</v>
      </c>
      <c r="X17" s="6"/>
      <c r="Y17" s="6">
        <f t="shared" si="2"/>
        <v>1610</v>
      </c>
      <c r="Z17" s="6"/>
      <c r="AA17" s="6">
        <f t="shared" si="3"/>
        <v>5010</v>
      </c>
      <c r="AB17" s="5"/>
      <c r="AC17" s="5"/>
      <c r="AD17" s="5"/>
      <c r="AE17" s="5">
        <v>0</v>
      </c>
      <c r="AF17" s="5">
        <v>0</v>
      </c>
      <c r="AG17" s="5">
        <v>0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2.75">
      <c r="A18" s="5" t="s">
        <v>73</v>
      </c>
      <c r="B18" s="5"/>
      <c r="C18" s="5"/>
      <c r="D18" s="5"/>
      <c r="E18" s="6">
        <v>34</v>
      </c>
      <c r="F18" s="6"/>
      <c r="G18" s="6">
        <v>2150</v>
      </c>
      <c r="H18" s="6"/>
      <c r="I18" s="6">
        <f t="shared" si="0"/>
        <v>63.23529411764706</v>
      </c>
      <c r="J18" s="6"/>
      <c r="K18" s="6">
        <v>6392</v>
      </c>
      <c r="L18" s="6"/>
      <c r="M18" s="6">
        <v>83</v>
      </c>
      <c r="N18" s="6"/>
      <c r="O18" s="6">
        <v>1605</v>
      </c>
      <c r="P18" s="6"/>
      <c r="Q18" s="6">
        <f t="shared" si="1"/>
        <v>19.337349397590362</v>
      </c>
      <c r="R18" s="6"/>
      <c r="S18" s="6">
        <v>1578</v>
      </c>
      <c r="T18" s="6"/>
      <c r="U18" s="6">
        <v>69</v>
      </c>
      <c r="V18" s="6"/>
      <c r="W18" s="6">
        <v>144</v>
      </c>
      <c r="X18" s="6"/>
      <c r="Y18" s="6">
        <f t="shared" si="2"/>
        <v>3824</v>
      </c>
      <c r="Z18" s="6"/>
      <c r="AA18" s="6">
        <f t="shared" si="3"/>
        <v>8114</v>
      </c>
      <c r="AB18" s="5"/>
      <c r="AC18" s="5"/>
      <c r="AD18" s="5"/>
      <c r="AE18" s="5">
        <v>0</v>
      </c>
      <c r="AF18" s="5">
        <v>0</v>
      </c>
      <c r="AG18" s="5">
        <v>0</v>
      </c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2.75">
      <c r="A19" s="5" t="s">
        <v>74</v>
      </c>
      <c r="B19" s="5"/>
      <c r="C19" s="5"/>
      <c r="D19" s="5"/>
      <c r="E19" s="6">
        <v>37</v>
      </c>
      <c r="F19" s="6"/>
      <c r="G19" s="6">
        <v>1345</v>
      </c>
      <c r="H19" s="6"/>
      <c r="I19" s="6">
        <f t="shared" si="0"/>
        <v>36.351351351351354</v>
      </c>
      <c r="J19" s="6"/>
      <c r="K19" s="6">
        <v>4065</v>
      </c>
      <c r="L19" s="6"/>
      <c r="M19" s="6">
        <v>37</v>
      </c>
      <c r="N19" s="6"/>
      <c r="O19" s="6">
        <v>985</v>
      </c>
      <c r="P19" s="6"/>
      <c r="Q19" s="6">
        <f t="shared" si="1"/>
        <v>26.62162162162162</v>
      </c>
      <c r="R19" s="6"/>
      <c r="S19" s="6">
        <v>985</v>
      </c>
      <c r="T19" s="6"/>
      <c r="U19" s="6">
        <v>54</v>
      </c>
      <c r="V19" s="6"/>
      <c r="W19" s="6">
        <v>118</v>
      </c>
      <c r="X19" s="6"/>
      <c r="Y19" s="6">
        <f t="shared" si="2"/>
        <v>2384</v>
      </c>
      <c r="Z19" s="6"/>
      <c r="AA19" s="6">
        <f t="shared" si="3"/>
        <v>5168</v>
      </c>
      <c r="AB19" s="5"/>
      <c r="AC19" s="5"/>
      <c r="AD19" s="5"/>
      <c r="AE19" s="5">
        <v>0</v>
      </c>
      <c r="AF19" s="5">
        <v>0</v>
      </c>
      <c r="AG19" s="5">
        <v>0</v>
      </c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2.75">
      <c r="A20" s="5" t="s">
        <v>75</v>
      </c>
      <c r="B20" s="5"/>
      <c r="C20" s="5"/>
      <c r="D20" s="5"/>
      <c r="E20" s="6">
        <v>37</v>
      </c>
      <c r="F20" s="6"/>
      <c r="G20" s="6">
        <v>1021</v>
      </c>
      <c r="H20" s="6"/>
      <c r="I20" s="6">
        <f t="shared" si="0"/>
        <v>27.594594594594593</v>
      </c>
      <c r="J20" s="6"/>
      <c r="K20" s="6">
        <v>3063</v>
      </c>
      <c r="L20" s="6"/>
      <c r="M20" s="6">
        <v>0</v>
      </c>
      <c r="N20" s="6"/>
      <c r="O20" s="6">
        <v>0</v>
      </c>
      <c r="P20" s="6"/>
      <c r="Q20" s="6" t="e">
        <f t="shared" si="1"/>
        <v>#DIV/0!</v>
      </c>
      <c r="R20" s="6"/>
      <c r="S20" s="6">
        <v>0</v>
      </c>
      <c r="T20" s="6"/>
      <c r="U20" s="6">
        <v>2</v>
      </c>
      <c r="V20" s="6"/>
      <c r="W20" s="6">
        <v>4</v>
      </c>
      <c r="X20" s="6"/>
      <c r="Y20" s="6">
        <f t="shared" si="2"/>
        <v>1023</v>
      </c>
      <c r="Z20" s="6"/>
      <c r="AA20" s="6">
        <f t="shared" si="3"/>
        <v>3067</v>
      </c>
      <c r="AB20" s="5"/>
      <c r="AC20" s="5"/>
      <c r="AD20" s="5"/>
      <c r="AE20" s="5">
        <v>0</v>
      </c>
      <c r="AF20" s="5">
        <v>0</v>
      </c>
      <c r="AG20" s="5">
        <v>0</v>
      </c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2.75">
      <c r="A21" s="5" t="s">
        <v>76</v>
      </c>
      <c r="B21" s="5"/>
      <c r="C21" s="5"/>
      <c r="D21" s="5"/>
      <c r="E21" s="6">
        <v>31</v>
      </c>
      <c r="F21" s="6"/>
      <c r="G21" s="6">
        <v>1451</v>
      </c>
      <c r="H21" s="6"/>
      <c r="I21" s="6">
        <f t="shared" si="0"/>
        <v>46.806451612903224</v>
      </c>
      <c r="J21" s="6"/>
      <c r="K21" s="6">
        <v>4428</v>
      </c>
      <c r="L21" s="6"/>
      <c r="M21" s="6">
        <v>0</v>
      </c>
      <c r="N21" s="6"/>
      <c r="O21" s="6">
        <v>0</v>
      </c>
      <c r="P21" s="6"/>
      <c r="Q21" s="6" t="e">
        <f t="shared" si="1"/>
        <v>#DIV/0!</v>
      </c>
      <c r="R21" s="6"/>
      <c r="S21" s="6">
        <v>0</v>
      </c>
      <c r="T21" s="6"/>
      <c r="U21" s="6">
        <v>45</v>
      </c>
      <c r="V21" s="6"/>
      <c r="W21" s="6">
        <v>143</v>
      </c>
      <c r="X21" s="6"/>
      <c r="Y21" s="6">
        <f t="shared" si="2"/>
        <v>1496</v>
      </c>
      <c r="Z21" s="6"/>
      <c r="AA21" s="6">
        <f t="shared" si="3"/>
        <v>4571</v>
      </c>
      <c r="AB21" s="5"/>
      <c r="AC21" s="5"/>
      <c r="AD21" s="5"/>
      <c r="AE21" s="5">
        <v>0</v>
      </c>
      <c r="AF21" s="5">
        <v>0</v>
      </c>
      <c r="AG21" s="5">
        <v>0</v>
      </c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2.75">
      <c r="A22" s="5" t="s">
        <v>77</v>
      </c>
      <c r="B22" s="5"/>
      <c r="C22" s="5"/>
      <c r="D22" s="5"/>
      <c r="E22" s="6">
        <f>E23+E24</f>
        <v>46</v>
      </c>
      <c r="F22" s="6"/>
      <c r="G22" s="6">
        <f>G23+G24</f>
        <v>851</v>
      </c>
      <c r="H22" s="6"/>
      <c r="I22" s="6">
        <f t="shared" si="0"/>
        <v>18.5</v>
      </c>
      <c r="J22" s="6"/>
      <c r="K22" s="6">
        <f>K23+K24</f>
        <v>2264</v>
      </c>
      <c r="L22" s="6"/>
      <c r="M22" s="6">
        <f>M23+M24</f>
        <v>1</v>
      </c>
      <c r="N22" s="6"/>
      <c r="O22" s="6">
        <f>O23+O24</f>
        <v>8</v>
      </c>
      <c r="P22" s="6"/>
      <c r="Q22" s="6">
        <f t="shared" si="1"/>
        <v>8</v>
      </c>
      <c r="R22" s="6"/>
      <c r="S22" s="6">
        <f>S23+S24</f>
        <v>8</v>
      </c>
      <c r="T22" s="6"/>
      <c r="U22" s="6">
        <f>U23+U24</f>
        <v>21</v>
      </c>
      <c r="V22" s="6"/>
      <c r="W22" s="6">
        <f>W23+W24</f>
        <v>59</v>
      </c>
      <c r="X22" s="6"/>
      <c r="Y22" s="6">
        <f>Y23+Y24</f>
        <v>880</v>
      </c>
      <c r="Z22" s="6"/>
      <c r="AA22" s="6">
        <f>AA23+AA24</f>
        <v>2331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2.75">
      <c r="A23" s="4" t="s">
        <v>78</v>
      </c>
      <c r="B23" s="4"/>
      <c r="C23" s="4"/>
      <c r="D23" s="4"/>
      <c r="E23" s="7">
        <v>20</v>
      </c>
      <c r="F23" s="7"/>
      <c r="G23" s="7">
        <v>325</v>
      </c>
      <c r="H23" s="7"/>
      <c r="I23" s="7">
        <f t="shared" si="0"/>
        <v>16.25</v>
      </c>
      <c r="J23" s="7"/>
      <c r="K23" s="7">
        <v>747</v>
      </c>
      <c r="L23" s="7"/>
      <c r="M23" s="7">
        <v>1</v>
      </c>
      <c r="N23" s="7"/>
      <c r="O23" s="7">
        <v>8</v>
      </c>
      <c r="P23" s="7"/>
      <c r="Q23" s="7">
        <f t="shared" si="1"/>
        <v>8</v>
      </c>
      <c r="R23" s="7"/>
      <c r="S23" s="7">
        <v>8</v>
      </c>
      <c r="T23" s="7"/>
      <c r="U23" s="7">
        <v>1</v>
      </c>
      <c r="V23" s="7"/>
      <c r="W23" s="7">
        <v>3</v>
      </c>
      <c r="X23" s="7"/>
      <c r="Y23" s="7">
        <f>G23+O23+U23+AF23</f>
        <v>334</v>
      </c>
      <c r="Z23" s="7"/>
      <c r="AA23" s="7">
        <f>K23+S23+W23+AG23</f>
        <v>758</v>
      </c>
      <c r="AB23" s="4"/>
      <c r="AC23" s="4"/>
      <c r="AD23" s="4"/>
      <c r="AE23" s="4">
        <v>0</v>
      </c>
      <c r="AF23" s="4">
        <v>0</v>
      </c>
      <c r="AG23" s="4">
        <v>0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.75">
      <c r="A24" s="4" t="s">
        <v>79</v>
      </c>
      <c r="B24" s="4"/>
      <c r="C24" s="4"/>
      <c r="D24" s="4"/>
      <c r="E24" s="7">
        <v>26</v>
      </c>
      <c r="F24" s="7"/>
      <c r="G24" s="7">
        <v>526</v>
      </c>
      <c r="H24" s="7"/>
      <c r="I24" s="7">
        <f t="shared" si="0"/>
        <v>20.23076923076923</v>
      </c>
      <c r="J24" s="7"/>
      <c r="K24" s="7">
        <v>1517</v>
      </c>
      <c r="L24" s="7"/>
      <c r="M24" s="7">
        <v>0</v>
      </c>
      <c r="N24" s="7"/>
      <c r="O24" s="7">
        <v>0</v>
      </c>
      <c r="P24" s="7"/>
      <c r="Q24" s="7" t="e">
        <f t="shared" si="1"/>
        <v>#DIV/0!</v>
      </c>
      <c r="R24" s="7"/>
      <c r="S24" s="7">
        <v>0</v>
      </c>
      <c r="T24" s="7"/>
      <c r="U24" s="7">
        <v>20</v>
      </c>
      <c r="V24" s="7"/>
      <c r="W24" s="7">
        <v>56</v>
      </c>
      <c r="X24" s="7"/>
      <c r="Y24" s="7">
        <f>G24+O24+U24+AF24</f>
        <v>546</v>
      </c>
      <c r="Z24" s="7"/>
      <c r="AA24" s="7">
        <f>K24+S24+W24+AG24</f>
        <v>1573</v>
      </c>
      <c r="AB24" s="4"/>
      <c r="AC24" s="4"/>
      <c r="AD24" s="4"/>
      <c r="AE24" s="4">
        <v>0</v>
      </c>
      <c r="AF24" s="4">
        <v>0</v>
      </c>
      <c r="AG24" s="4">
        <v>0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.75">
      <c r="A25" s="5" t="s">
        <v>80</v>
      </c>
      <c r="B25" s="5"/>
      <c r="C25" s="5"/>
      <c r="D25" s="5"/>
      <c r="E25" s="6">
        <f>E26+E27</f>
        <v>177</v>
      </c>
      <c r="F25" s="6"/>
      <c r="G25" s="6">
        <f>G26+G27</f>
        <v>4045</v>
      </c>
      <c r="H25" s="6"/>
      <c r="I25" s="6">
        <f t="shared" si="0"/>
        <v>22.853107344632768</v>
      </c>
      <c r="J25" s="6"/>
      <c r="K25" s="6">
        <f>K26+K27</f>
        <v>12208</v>
      </c>
      <c r="L25" s="6"/>
      <c r="M25" s="6">
        <f>M26+M27</f>
        <v>2</v>
      </c>
      <c r="N25" s="6"/>
      <c r="O25" s="6">
        <f>O26+O27</f>
        <v>70</v>
      </c>
      <c r="P25" s="6"/>
      <c r="Q25" s="6">
        <f t="shared" si="1"/>
        <v>35</v>
      </c>
      <c r="R25" s="6"/>
      <c r="S25" s="6">
        <f>S26+S27</f>
        <v>0</v>
      </c>
      <c r="T25" s="6"/>
      <c r="U25" s="6">
        <f>U26+U27</f>
        <v>125</v>
      </c>
      <c r="V25" s="6"/>
      <c r="W25" s="6">
        <f>W26+W27</f>
        <v>375</v>
      </c>
      <c r="X25" s="6"/>
      <c r="Y25" s="6">
        <f>Y26+Y27</f>
        <v>4240</v>
      </c>
      <c r="Z25" s="6"/>
      <c r="AA25" s="6">
        <f>AA26+AA27</f>
        <v>12583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2.75">
      <c r="A26" s="4" t="s">
        <v>81</v>
      </c>
      <c r="B26" s="4"/>
      <c r="C26" s="4"/>
      <c r="D26" s="4"/>
      <c r="E26" s="7">
        <v>175</v>
      </c>
      <c r="F26" s="7"/>
      <c r="G26" s="7">
        <v>4004</v>
      </c>
      <c r="H26" s="7"/>
      <c r="I26" s="7">
        <f t="shared" si="0"/>
        <v>22.88</v>
      </c>
      <c r="J26" s="7"/>
      <c r="K26" s="7">
        <v>12085</v>
      </c>
      <c r="L26" s="7"/>
      <c r="M26" s="7">
        <v>2</v>
      </c>
      <c r="N26" s="7"/>
      <c r="O26" s="7">
        <v>70</v>
      </c>
      <c r="P26" s="7"/>
      <c r="Q26" s="7">
        <f t="shared" si="1"/>
        <v>35</v>
      </c>
      <c r="R26" s="7"/>
      <c r="S26" s="7">
        <v>0</v>
      </c>
      <c r="T26" s="7"/>
      <c r="U26" s="7">
        <v>125</v>
      </c>
      <c r="V26" s="7"/>
      <c r="W26" s="7">
        <v>375</v>
      </c>
      <c r="X26" s="7"/>
      <c r="Y26" s="7">
        <f>G26+O26+U26+AF26</f>
        <v>4199</v>
      </c>
      <c r="Z26" s="7"/>
      <c r="AA26" s="7">
        <f>K26+S26+W26+AG26</f>
        <v>12460</v>
      </c>
      <c r="AB26" s="4"/>
      <c r="AC26" s="4"/>
      <c r="AD26" s="4"/>
      <c r="AE26" s="4">
        <v>0</v>
      </c>
      <c r="AF26" s="4">
        <v>0</v>
      </c>
      <c r="AG26" s="4">
        <v>0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.75">
      <c r="A27" s="4" t="s">
        <v>82</v>
      </c>
      <c r="B27" s="4"/>
      <c r="C27" s="4"/>
      <c r="D27" s="4"/>
      <c r="E27" s="7">
        <v>2</v>
      </c>
      <c r="F27" s="7"/>
      <c r="G27" s="7">
        <v>41</v>
      </c>
      <c r="H27" s="7"/>
      <c r="I27" s="7">
        <f t="shared" si="0"/>
        <v>20.5</v>
      </c>
      <c r="J27" s="7"/>
      <c r="K27" s="7">
        <v>123</v>
      </c>
      <c r="L27" s="7"/>
      <c r="M27" s="7">
        <v>0</v>
      </c>
      <c r="N27" s="7"/>
      <c r="O27" s="7">
        <v>0</v>
      </c>
      <c r="P27" s="7"/>
      <c r="Q27" s="7" t="e">
        <f t="shared" si="1"/>
        <v>#DIV/0!</v>
      </c>
      <c r="R27" s="7"/>
      <c r="S27" s="7">
        <v>0</v>
      </c>
      <c r="T27" s="7"/>
      <c r="U27" s="7">
        <v>0</v>
      </c>
      <c r="V27" s="7"/>
      <c r="W27" s="7">
        <v>0</v>
      </c>
      <c r="X27" s="7"/>
      <c r="Y27" s="7">
        <f>G27+O27+U27+AF27</f>
        <v>41</v>
      </c>
      <c r="Z27" s="7"/>
      <c r="AA27" s="7">
        <f>K27+S27+W27+AG27</f>
        <v>123</v>
      </c>
      <c r="AB27" s="4"/>
      <c r="AC27" s="4"/>
      <c r="AD27" s="4"/>
      <c r="AE27" s="4">
        <v>0</v>
      </c>
      <c r="AF27" s="4">
        <v>0</v>
      </c>
      <c r="AG27" s="4">
        <v>0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.75">
      <c r="A28" s="5" t="s">
        <v>83</v>
      </c>
      <c r="B28" s="5"/>
      <c r="C28" s="5"/>
      <c r="D28" s="5"/>
      <c r="E28" s="6">
        <f>SUM(E29:E33)</f>
        <v>93</v>
      </c>
      <c r="F28" s="6"/>
      <c r="G28" s="6">
        <f>SUM(G29:G33)</f>
        <v>1899</v>
      </c>
      <c r="H28" s="6"/>
      <c r="I28" s="7">
        <f t="shared" si="0"/>
        <v>20.419354838709676</v>
      </c>
      <c r="J28" s="6"/>
      <c r="K28" s="6">
        <f>SUM(K29:K33)</f>
        <v>5866</v>
      </c>
      <c r="L28" s="6"/>
      <c r="M28" s="6">
        <f>SUM(M29:M33)</f>
        <v>2</v>
      </c>
      <c r="N28" s="6"/>
      <c r="O28" s="6">
        <f>SUM(O29:O33)</f>
        <v>18</v>
      </c>
      <c r="P28" s="6"/>
      <c r="Q28" s="7">
        <f t="shared" si="1"/>
        <v>9</v>
      </c>
      <c r="R28" s="6"/>
      <c r="S28" s="6">
        <f>SUM(S29:S33)</f>
        <v>18</v>
      </c>
      <c r="T28" s="6"/>
      <c r="U28" s="6">
        <f>SUM(U29:U33)</f>
        <v>18</v>
      </c>
      <c r="V28" s="6"/>
      <c r="W28" s="6">
        <f>SUM(W29:W33)</f>
        <v>36</v>
      </c>
      <c r="X28" s="6"/>
      <c r="Y28" s="6">
        <f>SUM(Y29:Y33)</f>
        <v>1935</v>
      </c>
      <c r="Z28" s="6"/>
      <c r="AA28" s="6">
        <f>SUM(AA29:AA33)</f>
        <v>5920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2.75">
      <c r="A29" s="4" t="s">
        <v>84</v>
      </c>
      <c r="B29" s="4"/>
      <c r="C29" s="4"/>
      <c r="D29" s="4"/>
      <c r="E29" s="7">
        <v>4</v>
      </c>
      <c r="F29" s="7"/>
      <c r="G29" s="7">
        <v>47</v>
      </c>
      <c r="H29" s="7"/>
      <c r="I29" s="7">
        <f t="shared" si="0"/>
        <v>11.75</v>
      </c>
      <c r="J29" s="7"/>
      <c r="K29" s="7">
        <v>141</v>
      </c>
      <c r="L29" s="7"/>
      <c r="M29" s="7">
        <v>0</v>
      </c>
      <c r="N29" s="7"/>
      <c r="O29" s="7">
        <v>0</v>
      </c>
      <c r="P29" s="7"/>
      <c r="Q29" s="7" t="e">
        <f t="shared" si="1"/>
        <v>#DIV/0!</v>
      </c>
      <c r="R29" s="7"/>
      <c r="S29" s="7">
        <v>0</v>
      </c>
      <c r="T29" s="7"/>
      <c r="U29" s="7">
        <v>5</v>
      </c>
      <c r="V29" s="7"/>
      <c r="W29" s="7">
        <v>15</v>
      </c>
      <c r="X29" s="7"/>
      <c r="Y29" s="7">
        <f>G29+O29+U29+AF29</f>
        <v>52</v>
      </c>
      <c r="Z29" s="7"/>
      <c r="AA29" s="7">
        <f>K29+S29+W29+AG29</f>
        <v>156</v>
      </c>
      <c r="AB29" s="4"/>
      <c r="AC29" s="4"/>
      <c r="AD29" s="4"/>
      <c r="AE29" s="4">
        <v>0</v>
      </c>
      <c r="AF29" s="4">
        <v>0</v>
      </c>
      <c r="AG29" s="4">
        <v>0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>
      <c r="A30" s="4" t="s">
        <v>85</v>
      </c>
      <c r="B30" s="4"/>
      <c r="C30" s="4"/>
      <c r="D30" s="4"/>
      <c r="E30" s="7">
        <v>11</v>
      </c>
      <c r="F30" s="7"/>
      <c r="G30" s="7">
        <v>215</v>
      </c>
      <c r="H30" s="7"/>
      <c r="I30" s="7">
        <f t="shared" si="0"/>
        <v>19.545454545454547</v>
      </c>
      <c r="J30" s="7"/>
      <c r="K30" s="7">
        <v>832</v>
      </c>
      <c r="L30" s="7"/>
      <c r="M30" s="7">
        <v>2</v>
      </c>
      <c r="N30" s="7"/>
      <c r="O30" s="7">
        <v>18</v>
      </c>
      <c r="P30" s="7"/>
      <c r="Q30" s="7">
        <f t="shared" si="1"/>
        <v>9</v>
      </c>
      <c r="R30" s="7"/>
      <c r="S30" s="7">
        <v>18</v>
      </c>
      <c r="T30" s="7"/>
      <c r="U30" s="7">
        <v>4</v>
      </c>
      <c r="V30" s="7"/>
      <c r="W30" s="7">
        <v>12</v>
      </c>
      <c r="X30" s="7"/>
      <c r="Y30" s="7">
        <f>G30+O30+U30+AF30</f>
        <v>237</v>
      </c>
      <c r="Z30" s="7"/>
      <c r="AA30" s="7">
        <f>K30+S30+W30+AG30</f>
        <v>862</v>
      </c>
      <c r="AB30" s="4"/>
      <c r="AC30" s="4"/>
      <c r="AD30" s="4"/>
      <c r="AE30" s="4">
        <v>0</v>
      </c>
      <c r="AF30" s="4">
        <v>0</v>
      </c>
      <c r="AG30" s="4">
        <v>0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.75">
      <c r="A31" s="4" t="s">
        <v>86</v>
      </c>
      <c r="B31" s="4"/>
      <c r="C31" s="4"/>
      <c r="D31" s="4"/>
      <c r="E31" s="7">
        <v>23</v>
      </c>
      <c r="F31" s="7"/>
      <c r="G31" s="7">
        <v>406</v>
      </c>
      <c r="H31" s="7"/>
      <c r="I31" s="7">
        <f t="shared" si="0"/>
        <v>17.652173913043477</v>
      </c>
      <c r="J31" s="7"/>
      <c r="K31" s="7">
        <v>1218</v>
      </c>
      <c r="L31" s="7"/>
      <c r="M31" s="7">
        <v>0</v>
      </c>
      <c r="N31" s="7"/>
      <c r="O31" s="7">
        <v>0</v>
      </c>
      <c r="P31" s="7"/>
      <c r="Q31" s="7" t="e">
        <f t="shared" si="1"/>
        <v>#DIV/0!</v>
      </c>
      <c r="R31" s="7"/>
      <c r="S31" s="7">
        <v>0</v>
      </c>
      <c r="T31" s="7"/>
      <c r="U31" s="7">
        <v>0</v>
      </c>
      <c r="V31" s="7"/>
      <c r="W31" s="7">
        <v>0</v>
      </c>
      <c r="X31" s="7"/>
      <c r="Y31" s="7">
        <f>G31+O31+U31+AF31</f>
        <v>406</v>
      </c>
      <c r="Z31" s="7"/>
      <c r="AA31" s="7">
        <f>K31+S31+W31+AG31</f>
        <v>1218</v>
      </c>
      <c r="AB31" s="4"/>
      <c r="AC31" s="4"/>
      <c r="AD31" s="4"/>
      <c r="AE31" s="4">
        <v>0</v>
      </c>
      <c r="AF31" s="4">
        <v>0</v>
      </c>
      <c r="AG31" s="4">
        <v>0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.75">
      <c r="A32" s="4" t="s">
        <v>87</v>
      </c>
      <c r="B32" s="4"/>
      <c r="C32" s="4"/>
      <c r="D32" s="4"/>
      <c r="E32" s="7">
        <v>13</v>
      </c>
      <c r="F32" s="7"/>
      <c r="G32" s="7">
        <v>178</v>
      </c>
      <c r="H32" s="7"/>
      <c r="I32" s="7">
        <f t="shared" si="0"/>
        <v>13.692307692307692</v>
      </c>
      <c r="J32" s="7"/>
      <c r="K32" s="7">
        <v>516</v>
      </c>
      <c r="L32" s="7"/>
      <c r="M32" s="7">
        <v>0</v>
      </c>
      <c r="N32" s="7"/>
      <c r="O32" s="7">
        <v>0</v>
      </c>
      <c r="P32" s="7"/>
      <c r="Q32" s="7" t="e">
        <f t="shared" si="1"/>
        <v>#DIV/0!</v>
      </c>
      <c r="R32" s="7"/>
      <c r="S32" s="7">
        <v>0</v>
      </c>
      <c r="T32" s="7"/>
      <c r="U32" s="7">
        <v>8</v>
      </c>
      <c r="V32" s="7"/>
      <c r="W32" s="7">
        <v>8</v>
      </c>
      <c r="X32" s="7"/>
      <c r="Y32" s="7">
        <f>G32+O32+U32+AF32</f>
        <v>186</v>
      </c>
      <c r="Z32" s="7"/>
      <c r="AA32" s="7">
        <f>K32+S32+W32+AG32</f>
        <v>524</v>
      </c>
      <c r="AB32" s="4"/>
      <c r="AC32" s="4"/>
      <c r="AD32" s="4"/>
      <c r="AE32" s="4">
        <v>0</v>
      </c>
      <c r="AF32" s="4">
        <v>0</v>
      </c>
      <c r="AG32" s="4">
        <v>0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.75">
      <c r="A33" s="4" t="s">
        <v>88</v>
      </c>
      <c r="B33" s="4"/>
      <c r="C33" s="4"/>
      <c r="D33" s="4"/>
      <c r="E33" s="7">
        <v>42</v>
      </c>
      <c r="F33" s="7"/>
      <c r="G33" s="7">
        <v>1053</v>
      </c>
      <c r="H33" s="7"/>
      <c r="I33" s="7">
        <f t="shared" si="0"/>
        <v>25.071428571428573</v>
      </c>
      <c r="J33" s="7"/>
      <c r="K33" s="7">
        <v>3159</v>
      </c>
      <c r="L33" s="7"/>
      <c r="M33" s="7">
        <v>0</v>
      </c>
      <c r="N33" s="7"/>
      <c r="O33" s="7">
        <v>0</v>
      </c>
      <c r="P33" s="7"/>
      <c r="Q33" s="7" t="e">
        <f t="shared" si="1"/>
        <v>#DIV/0!</v>
      </c>
      <c r="R33" s="7"/>
      <c r="S33" s="7">
        <v>0</v>
      </c>
      <c r="T33" s="7"/>
      <c r="U33" s="7">
        <v>1</v>
      </c>
      <c r="V33" s="7"/>
      <c r="W33" s="7">
        <v>1</v>
      </c>
      <c r="X33" s="7"/>
      <c r="Y33" s="7">
        <f>G33+O33+U33+AF33</f>
        <v>1054</v>
      </c>
      <c r="Z33" s="7"/>
      <c r="AA33" s="7">
        <f>K33+S33+W33+AG33</f>
        <v>3160</v>
      </c>
      <c r="AB33" s="4"/>
      <c r="AC33" s="4"/>
      <c r="AD33" s="4"/>
      <c r="AE33" s="4">
        <v>0</v>
      </c>
      <c r="AF33" s="4">
        <v>0</v>
      </c>
      <c r="AG33" s="4">
        <v>0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.75">
      <c r="A34" s="5" t="s">
        <v>89</v>
      </c>
      <c r="B34" s="5"/>
      <c r="C34" s="5"/>
      <c r="D34" s="5"/>
      <c r="E34" s="6">
        <f>E35+E36</f>
        <v>43</v>
      </c>
      <c r="F34" s="6"/>
      <c r="G34" s="6">
        <f>G35+G36</f>
        <v>1679</v>
      </c>
      <c r="H34" s="6"/>
      <c r="I34" s="7">
        <f t="shared" si="0"/>
        <v>39.04651162790697</v>
      </c>
      <c r="J34" s="6"/>
      <c r="K34" s="6">
        <f>K35+K36</f>
        <v>5582</v>
      </c>
      <c r="L34" s="6"/>
      <c r="M34" s="6">
        <f>M35+M36</f>
        <v>57</v>
      </c>
      <c r="N34" s="6"/>
      <c r="O34" s="6">
        <f>O35+O36</f>
        <v>802</v>
      </c>
      <c r="P34" s="6"/>
      <c r="Q34" s="7">
        <f t="shared" si="1"/>
        <v>14.070175438596491</v>
      </c>
      <c r="R34" s="6"/>
      <c r="S34" s="6">
        <f>S35+S36</f>
        <v>238</v>
      </c>
      <c r="T34" s="6"/>
      <c r="U34" s="6">
        <f>U35+U36</f>
        <v>55</v>
      </c>
      <c r="V34" s="1"/>
      <c r="W34" s="6">
        <f>W35+W36</f>
        <v>133</v>
      </c>
      <c r="X34" s="6"/>
      <c r="Y34" s="6">
        <f>Y35+Y36</f>
        <v>2536</v>
      </c>
      <c r="Z34" s="6"/>
      <c r="AA34" s="6">
        <f>AA35+AA36</f>
        <v>5953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2.75">
      <c r="A35" s="4" t="s">
        <v>90</v>
      </c>
      <c r="B35" s="4"/>
      <c r="C35" s="4"/>
      <c r="D35" s="4"/>
      <c r="E35" s="7">
        <v>17</v>
      </c>
      <c r="F35" s="7"/>
      <c r="G35" s="7">
        <v>930</v>
      </c>
      <c r="H35" s="7"/>
      <c r="I35" s="7">
        <f t="shared" si="0"/>
        <v>54.705882352941174</v>
      </c>
      <c r="J35" s="7"/>
      <c r="K35" s="7">
        <v>3332</v>
      </c>
      <c r="L35" s="7"/>
      <c r="M35" s="7">
        <v>53</v>
      </c>
      <c r="N35" s="7"/>
      <c r="O35" s="7">
        <v>773</v>
      </c>
      <c r="P35" s="7"/>
      <c r="Q35" s="7">
        <f t="shared" si="1"/>
        <v>14.584905660377359</v>
      </c>
      <c r="R35" s="7"/>
      <c r="S35" s="7">
        <v>238</v>
      </c>
      <c r="T35" s="7"/>
      <c r="U35" s="7">
        <v>9</v>
      </c>
      <c r="V35" s="7"/>
      <c r="W35" s="7">
        <v>15</v>
      </c>
      <c r="X35" s="7"/>
      <c r="Y35" s="7">
        <f>G35+O35+U35+AF35</f>
        <v>1712</v>
      </c>
      <c r="Z35" s="7"/>
      <c r="AA35" s="7">
        <f>K35+S35+W35+AG35</f>
        <v>3585</v>
      </c>
      <c r="AB35" s="4"/>
      <c r="AC35" s="4"/>
      <c r="AD35" s="4"/>
      <c r="AE35" s="4">
        <v>0</v>
      </c>
      <c r="AF35" s="4">
        <v>0</v>
      </c>
      <c r="AG35" s="4">
        <v>0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.75">
      <c r="A36" s="4" t="s">
        <v>91</v>
      </c>
      <c r="B36" s="4"/>
      <c r="C36" s="4"/>
      <c r="D36" s="4"/>
      <c r="E36" s="7">
        <v>26</v>
      </c>
      <c r="F36" s="7"/>
      <c r="G36" s="7">
        <v>749</v>
      </c>
      <c r="H36" s="7"/>
      <c r="I36" s="7">
        <f t="shared" si="0"/>
        <v>28.807692307692307</v>
      </c>
      <c r="J36" s="7"/>
      <c r="K36" s="7">
        <v>2250</v>
      </c>
      <c r="L36" s="7"/>
      <c r="M36" s="7">
        <v>4</v>
      </c>
      <c r="N36" s="7"/>
      <c r="O36" s="7">
        <v>29</v>
      </c>
      <c r="P36" s="7"/>
      <c r="Q36" s="7">
        <f t="shared" si="1"/>
        <v>7.25</v>
      </c>
      <c r="R36" s="7"/>
      <c r="S36" s="7">
        <v>0</v>
      </c>
      <c r="T36" s="7"/>
      <c r="U36" s="7">
        <v>46</v>
      </c>
      <c r="V36" s="7"/>
      <c r="W36" s="7">
        <v>118</v>
      </c>
      <c r="X36" s="7"/>
      <c r="Y36" s="7">
        <f>G36+O36+U36+AF36</f>
        <v>824</v>
      </c>
      <c r="Z36" s="7"/>
      <c r="AA36" s="7">
        <f>K36+S36+W36+AG36</f>
        <v>2368</v>
      </c>
      <c r="AB36" s="4"/>
      <c r="AC36" s="4"/>
      <c r="AD36" s="4"/>
      <c r="AE36" s="4">
        <v>0</v>
      </c>
      <c r="AF36" s="4">
        <v>0</v>
      </c>
      <c r="AG36" s="4">
        <v>0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.75">
      <c r="A37" s="5" t="s">
        <v>92</v>
      </c>
      <c r="B37" s="5"/>
      <c r="C37" s="5"/>
      <c r="D37" s="5"/>
      <c r="E37" s="6">
        <v>52</v>
      </c>
      <c r="F37" s="6"/>
      <c r="G37" s="6">
        <v>1700</v>
      </c>
      <c r="H37" s="6"/>
      <c r="I37" s="6">
        <f t="shared" si="0"/>
        <v>32.69230769230769</v>
      </c>
      <c r="J37" s="6"/>
      <c r="K37" s="6">
        <v>5100</v>
      </c>
      <c r="L37" s="6"/>
      <c r="M37" s="6">
        <v>0</v>
      </c>
      <c r="N37" s="6"/>
      <c r="O37" s="6">
        <v>0</v>
      </c>
      <c r="P37" s="6"/>
      <c r="Q37" s="6" t="e">
        <f t="shared" si="1"/>
        <v>#DIV/0!</v>
      </c>
      <c r="R37" s="6"/>
      <c r="S37" s="6">
        <v>0</v>
      </c>
      <c r="T37" s="6"/>
      <c r="U37" s="6">
        <v>14</v>
      </c>
      <c r="V37" s="6"/>
      <c r="W37" s="6">
        <v>18</v>
      </c>
      <c r="X37" s="6"/>
      <c r="Y37" s="6">
        <f>G37+O37+U37+AF37</f>
        <v>1714</v>
      </c>
      <c r="Z37" s="6"/>
      <c r="AA37" s="6">
        <f>K37+S37+W37+AG37</f>
        <v>5118</v>
      </c>
      <c r="AB37" s="5"/>
      <c r="AC37" s="5"/>
      <c r="AD37" s="5"/>
      <c r="AE37" s="5">
        <v>0</v>
      </c>
      <c r="AF37" s="5">
        <v>0</v>
      </c>
      <c r="AG37" s="5">
        <v>0</v>
      </c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2.75">
      <c r="A38" s="5" t="s">
        <v>93</v>
      </c>
      <c r="B38" s="5"/>
      <c r="C38" s="5"/>
      <c r="D38" s="5"/>
      <c r="E38" s="6">
        <f>SUM(E39:E41)</f>
        <v>139</v>
      </c>
      <c r="F38" s="6"/>
      <c r="G38" s="6">
        <f>SUM(G39:G41)</f>
        <v>4863</v>
      </c>
      <c r="H38" s="6"/>
      <c r="I38" s="6">
        <f t="shared" si="0"/>
        <v>34.985611510791365</v>
      </c>
      <c r="J38" s="6"/>
      <c r="K38" s="6">
        <f>SUM(K39:K41)</f>
        <v>14537</v>
      </c>
      <c r="L38" s="6"/>
      <c r="M38" s="6">
        <f>SUM(M39:M41)</f>
        <v>17</v>
      </c>
      <c r="N38" s="6"/>
      <c r="O38" s="6">
        <f>SUM(O39:O41)</f>
        <v>414</v>
      </c>
      <c r="P38" s="6"/>
      <c r="Q38" s="6">
        <f t="shared" si="1"/>
        <v>24.352941176470587</v>
      </c>
      <c r="R38" s="6"/>
      <c r="S38" s="6">
        <f>SUM(S39:S41)</f>
        <v>0</v>
      </c>
      <c r="T38" s="6"/>
      <c r="U38" s="6">
        <f>SUM(U39:U41)</f>
        <v>18</v>
      </c>
      <c r="V38" s="6"/>
      <c r="W38" s="6">
        <f>SUM(W39:W41)</f>
        <v>65</v>
      </c>
      <c r="X38" s="6"/>
      <c r="Y38" s="6">
        <f>SUM(Y39:Y41)</f>
        <v>5295</v>
      </c>
      <c r="Z38" s="6"/>
      <c r="AA38" s="6">
        <f>SUM(AA39:AA41)</f>
        <v>14602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2.75">
      <c r="A39" s="4" t="s">
        <v>94</v>
      </c>
      <c r="B39" s="4"/>
      <c r="C39" s="4"/>
      <c r="D39" s="4"/>
      <c r="E39" s="7">
        <v>110</v>
      </c>
      <c r="F39" s="7"/>
      <c r="G39" s="7">
        <v>3561</v>
      </c>
      <c r="H39" s="7"/>
      <c r="I39" s="7">
        <f t="shared" si="0"/>
        <v>32.372727272727275</v>
      </c>
      <c r="J39" s="7"/>
      <c r="K39" s="7">
        <v>10663</v>
      </c>
      <c r="L39" s="7"/>
      <c r="M39" s="7">
        <v>17</v>
      </c>
      <c r="N39" s="7"/>
      <c r="O39" s="7">
        <v>414</v>
      </c>
      <c r="P39" s="7"/>
      <c r="Q39" s="7">
        <f t="shared" si="1"/>
        <v>24.352941176470587</v>
      </c>
      <c r="R39" s="7"/>
      <c r="S39" s="7">
        <v>0</v>
      </c>
      <c r="T39" s="7"/>
      <c r="U39" s="7">
        <v>16</v>
      </c>
      <c r="V39" s="7"/>
      <c r="W39" s="7">
        <v>59</v>
      </c>
      <c r="X39" s="7"/>
      <c r="Y39" s="7">
        <f aca="true" t="shared" si="4" ref="Y39:Y44">G39+O39+U39+AF39</f>
        <v>3991</v>
      </c>
      <c r="Z39" s="7"/>
      <c r="AA39" s="7">
        <f aca="true" t="shared" si="5" ref="AA39:AA44">K39+S39+W39+AG39</f>
        <v>10722</v>
      </c>
      <c r="AB39" s="4"/>
      <c r="AC39" s="4"/>
      <c r="AD39" s="4"/>
      <c r="AE39" s="4">
        <v>0</v>
      </c>
      <c r="AF39" s="4">
        <v>0</v>
      </c>
      <c r="AG39" s="4">
        <v>0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.75">
      <c r="A40" s="4" t="s">
        <v>95</v>
      </c>
      <c r="B40" s="4"/>
      <c r="C40" s="4"/>
      <c r="D40" s="4"/>
      <c r="E40" s="7">
        <v>7</v>
      </c>
      <c r="F40" s="7"/>
      <c r="G40" s="7">
        <v>113</v>
      </c>
      <c r="H40" s="7"/>
      <c r="I40" s="7">
        <f t="shared" si="0"/>
        <v>16.142857142857142</v>
      </c>
      <c r="J40" s="7"/>
      <c r="K40" s="7">
        <v>307</v>
      </c>
      <c r="L40" s="7"/>
      <c r="M40" s="7">
        <v>0</v>
      </c>
      <c r="N40" s="7"/>
      <c r="O40" s="7">
        <v>0</v>
      </c>
      <c r="P40" s="7"/>
      <c r="Q40" s="7" t="e">
        <f t="shared" si="1"/>
        <v>#DIV/0!</v>
      </c>
      <c r="R40" s="7"/>
      <c r="S40" s="7">
        <v>0</v>
      </c>
      <c r="T40" s="7"/>
      <c r="U40" s="7">
        <v>2</v>
      </c>
      <c r="V40" s="7"/>
      <c r="W40" s="7">
        <v>6</v>
      </c>
      <c r="X40" s="7"/>
      <c r="Y40" s="7">
        <f t="shared" si="4"/>
        <v>115</v>
      </c>
      <c r="Z40" s="7"/>
      <c r="AA40" s="7">
        <f t="shared" si="5"/>
        <v>313</v>
      </c>
      <c r="AB40" s="4"/>
      <c r="AC40" s="4"/>
      <c r="AD40" s="4"/>
      <c r="AE40" s="4">
        <v>0</v>
      </c>
      <c r="AF40" s="4">
        <v>0</v>
      </c>
      <c r="AG40" s="4">
        <v>0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.75">
      <c r="A41" s="4" t="s">
        <v>96</v>
      </c>
      <c r="B41" s="4"/>
      <c r="C41" s="4"/>
      <c r="D41" s="4"/>
      <c r="E41" s="7">
        <v>22</v>
      </c>
      <c r="F41" s="7"/>
      <c r="G41" s="7">
        <v>1189</v>
      </c>
      <c r="H41" s="7"/>
      <c r="I41" s="7">
        <f t="shared" si="0"/>
        <v>54.04545454545455</v>
      </c>
      <c r="J41" s="7"/>
      <c r="K41" s="7">
        <v>3567</v>
      </c>
      <c r="L41" s="7"/>
      <c r="M41" s="7">
        <v>0</v>
      </c>
      <c r="N41" s="7"/>
      <c r="O41" s="7">
        <v>0</v>
      </c>
      <c r="P41" s="7"/>
      <c r="Q41" s="7" t="e">
        <f t="shared" si="1"/>
        <v>#DIV/0!</v>
      </c>
      <c r="R41" s="7"/>
      <c r="S41" s="7">
        <v>0</v>
      </c>
      <c r="T41" s="7"/>
      <c r="U41" s="7">
        <v>0</v>
      </c>
      <c r="V41" s="7"/>
      <c r="W41" s="7">
        <v>0</v>
      </c>
      <c r="X41" s="7"/>
      <c r="Y41" s="7">
        <f t="shared" si="4"/>
        <v>1189</v>
      </c>
      <c r="Z41" s="7"/>
      <c r="AA41" s="7">
        <f t="shared" si="5"/>
        <v>3567</v>
      </c>
      <c r="AB41" s="4"/>
      <c r="AC41" s="4"/>
      <c r="AD41" s="4"/>
      <c r="AE41" s="4">
        <v>0</v>
      </c>
      <c r="AF41" s="4">
        <v>0</v>
      </c>
      <c r="AG41" s="4">
        <v>0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.75">
      <c r="A42" s="5" t="s">
        <v>97</v>
      </c>
      <c r="B42" s="5"/>
      <c r="C42" s="5"/>
      <c r="D42" s="5"/>
      <c r="E42" s="6">
        <v>66</v>
      </c>
      <c r="F42" s="6"/>
      <c r="G42" s="6">
        <v>1459</v>
      </c>
      <c r="H42" s="6"/>
      <c r="I42" s="6">
        <f t="shared" si="0"/>
        <v>22.106060606060606</v>
      </c>
      <c r="J42" s="6"/>
      <c r="K42" s="6">
        <v>3365</v>
      </c>
      <c r="L42" s="6"/>
      <c r="M42" s="6">
        <v>0</v>
      </c>
      <c r="N42" s="6"/>
      <c r="O42" s="6">
        <v>0</v>
      </c>
      <c r="P42" s="6"/>
      <c r="Q42" s="6" t="e">
        <f t="shared" si="1"/>
        <v>#DIV/0!</v>
      </c>
      <c r="R42" s="6"/>
      <c r="S42" s="6">
        <v>0</v>
      </c>
      <c r="T42" s="6"/>
      <c r="U42" s="6">
        <v>18</v>
      </c>
      <c r="V42" s="6"/>
      <c r="W42" s="6">
        <v>66</v>
      </c>
      <c r="X42" s="6"/>
      <c r="Y42" s="6">
        <f t="shared" si="4"/>
        <v>1477</v>
      </c>
      <c r="Z42" s="6"/>
      <c r="AA42" s="6">
        <f t="shared" si="5"/>
        <v>3431</v>
      </c>
      <c r="AB42" s="5"/>
      <c r="AC42" s="5"/>
      <c r="AD42" s="5"/>
      <c r="AE42" s="5">
        <v>0</v>
      </c>
      <c r="AF42" s="5">
        <v>0</v>
      </c>
      <c r="AG42" s="5">
        <v>0</v>
      </c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2.75">
      <c r="A43" s="5" t="s">
        <v>98</v>
      </c>
      <c r="B43" s="5"/>
      <c r="C43" s="5"/>
      <c r="D43" s="5"/>
      <c r="E43" s="6">
        <v>28</v>
      </c>
      <c r="F43" s="6"/>
      <c r="G43" s="6">
        <v>793</v>
      </c>
      <c r="H43" s="6"/>
      <c r="I43" s="6">
        <f t="shared" si="0"/>
        <v>28.321428571428573</v>
      </c>
      <c r="J43" s="6"/>
      <c r="K43" s="6">
        <v>2379</v>
      </c>
      <c r="L43" s="6"/>
      <c r="M43" s="6">
        <v>0</v>
      </c>
      <c r="N43" s="6"/>
      <c r="O43" s="6">
        <v>0</v>
      </c>
      <c r="P43" s="6"/>
      <c r="Q43" s="6" t="e">
        <f t="shared" si="1"/>
        <v>#DIV/0!</v>
      </c>
      <c r="R43" s="6"/>
      <c r="S43" s="6">
        <v>0</v>
      </c>
      <c r="T43" s="6"/>
      <c r="U43" s="6">
        <v>13</v>
      </c>
      <c r="V43" s="6"/>
      <c r="W43" s="6">
        <v>33</v>
      </c>
      <c r="X43" s="6"/>
      <c r="Y43" s="6">
        <f t="shared" si="4"/>
        <v>806</v>
      </c>
      <c r="Z43" s="6"/>
      <c r="AA43" s="6">
        <f t="shared" si="5"/>
        <v>2412</v>
      </c>
      <c r="AB43" s="5"/>
      <c r="AC43" s="5"/>
      <c r="AD43" s="5"/>
      <c r="AE43" s="5">
        <v>0</v>
      </c>
      <c r="AF43" s="5">
        <v>0</v>
      </c>
      <c r="AG43" s="5">
        <v>0</v>
      </c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2.75">
      <c r="A44" s="5" t="s">
        <v>99</v>
      </c>
      <c r="B44" s="5"/>
      <c r="C44" s="5"/>
      <c r="D44" s="5"/>
      <c r="E44" s="6">
        <v>21</v>
      </c>
      <c r="F44" s="6"/>
      <c r="G44" s="6">
        <v>899</v>
      </c>
      <c r="H44" s="6"/>
      <c r="I44" s="6">
        <f t="shared" si="0"/>
        <v>42.80952380952381</v>
      </c>
      <c r="J44" s="6"/>
      <c r="K44" s="6">
        <v>2697</v>
      </c>
      <c r="L44" s="6"/>
      <c r="M44" s="6">
        <v>31</v>
      </c>
      <c r="N44" s="6"/>
      <c r="O44" s="6">
        <v>655</v>
      </c>
      <c r="P44" s="6"/>
      <c r="Q44" s="6">
        <f t="shared" si="1"/>
        <v>21.129032258064516</v>
      </c>
      <c r="R44" s="6"/>
      <c r="S44" s="6">
        <v>665</v>
      </c>
      <c r="T44" s="6"/>
      <c r="U44" s="6">
        <v>5</v>
      </c>
      <c r="V44" s="6"/>
      <c r="W44" s="6">
        <v>7</v>
      </c>
      <c r="X44" s="6"/>
      <c r="Y44" s="6">
        <f t="shared" si="4"/>
        <v>1559</v>
      </c>
      <c r="Z44" s="6"/>
      <c r="AA44" s="6">
        <f t="shared" si="5"/>
        <v>3369</v>
      </c>
      <c r="AB44" s="5"/>
      <c r="AC44" s="5"/>
      <c r="AD44" s="5"/>
      <c r="AE44" s="5">
        <v>0</v>
      </c>
      <c r="AF44" s="5">
        <v>0</v>
      </c>
      <c r="AG44" s="5">
        <v>0</v>
      </c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2.75">
      <c r="A45" s="5" t="s">
        <v>100</v>
      </c>
      <c r="B45" s="5"/>
      <c r="C45" s="5"/>
      <c r="D45" s="5"/>
      <c r="E45" s="6">
        <f>E46+E47</f>
        <v>46</v>
      </c>
      <c r="F45" s="6"/>
      <c r="G45" s="6">
        <f>G46+G47</f>
        <v>1492</v>
      </c>
      <c r="H45" s="6"/>
      <c r="I45" s="6">
        <f t="shared" si="0"/>
        <v>32.43478260869565</v>
      </c>
      <c r="J45" s="6"/>
      <c r="K45" s="6">
        <f>K46+K47</f>
        <v>4528</v>
      </c>
      <c r="L45" s="6"/>
      <c r="M45" s="6">
        <f>M46+M47</f>
        <v>3</v>
      </c>
      <c r="N45" s="6"/>
      <c r="O45" s="6">
        <f>O46+O47</f>
        <v>78</v>
      </c>
      <c r="P45" s="6"/>
      <c r="Q45" s="6">
        <f t="shared" si="1"/>
        <v>26</v>
      </c>
      <c r="R45" s="6"/>
      <c r="S45" s="6">
        <f>S46+S47</f>
        <v>26</v>
      </c>
      <c r="T45" s="6"/>
      <c r="U45" s="6">
        <f>U46+U47</f>
        <v>16</v>
      </c>
      <c r="V45" s="6"/>
      <c r="W45" s="6">
        <f>W46+W47</f>
        <v>49</v>
      </c>
      <c r="X45" s="6"/>
      <c r="Y45" s="6">
        <f>Y46+Y47</f>
        <v>1586</v>
      </c>
      <c r="Z45" s="6"/>
      <c r="AA45" s="6">
        <f>AA46+AA47</f>
        <v>4603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2.75">
      <c r="A46" s="4" t="s">
        <v>101</v>
      </c>
      <c r="B46" s="4"/>
      <c r="C46" s="4"/>
      <c r="D46" s="4"/>
      <c r="E46" s="7">
        <v>34</v>
      </c>
      <c r="F46" s="7"/>
      <c r="G46" s="7">
        <v>1292</v>
      </c>
      <c r="H46" s="7"/>
      <c r="I46" s="7">
        <f t="shared" si="0"/>
        <v>38</v>
      </c>
      <c r="J46" s="7"/>
      <c r="K46" s="7">
        <v>3928</v>
      </c>
      <c r="L46" s="7"/>
      <c r="M46" s="7">
        <v>2</v>
      </c>
      <c r="N46" s="7"/>
      <c r="O46" s="7">
        <v>52</v>
      </c>
      <c r="P46" s="7"/>
      <c r="Q46" s="7">
        <f t="shared" si="1"/>
        <v>26</v>
      </c>
      <c r="R46" s="7"/>
      <c r="S46" s="7">
        <v>0</v>
      </c>
      <c r="T46" s="7"/>
      <c r="U46" s="7">
        <v>14</v>
      </c>
      <c r="V46" s="7"/>
      <c r="W46" s="7">
        <v>43</v>
      </c>
      <c r="X46" s="7"/>
      <c r="Y46" s="7">
        <f>G46+O46+U46+AF46</f>
        <v>1358</v>
      </c>
      <c r="Z46" s="7"/>
      <c r="AA46" s="7">
        <f>K46+S46+W46+AG46</f>
        <v>3971</v>
      </c>
      <c r="AB46" s="4"/>
      <c r="AC46" s="4"/>
      <c r="AD46" s="4"/>
      <c r="AE46" s="4">
        <v>0</v>
      </c>
      <c r="AF46" s="4">
        <v>0</v>
      </c>
      <c r="AG46" s="4">
        <v>0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>
      <c r="A47" s="4" t="s">
        <v>102</v>
      </c>
      <c r="B47" s="4"/>
      <c r="C47" s="4"/>
      <c r="D47" s="4"/>
      <c r="E47" s="7">
        <v>12</v>
      </c>
      <c r="F47" s="7"/>
      <c r="G47" s="7">
        <v>200</v>
      </c>
      <c r="H47" s="7"/>
      <c r="I47" s="7">
        <f t="shared" si="0"/>
        <v>16.666666666666668</v>
      </c>
      <c r="J47" s="7"/>
      <c r="K47" s="7">
        <v>600</v>
      </c>
      <c r="L47" s="7"/>
      <c r="M47" s="7">
        <v>1</v>
      </c>
      <c r="N47" s="7"/>
      <c r="O47" s="7">
        <v>26</v>
      </c>
      <c r="P47" s="7"/>
      <c r="Q47" s="7">
        <f t="shared" si="1"/>
        <v>26</v>
      </c>
      <c r="R47" s="7"/>
      <c r="S47" s="7">
        <v>26</v>
      </c>
      <c r="T47" s="7"/>
      <c r="U47" s="7">
        <v>2</v>
      </c>
      <c r="V47" s="7"/>
      <c r="W47" s="7">
        <v>6</v>
      </c>
      <c r="X47" s="7"/>
      <c r="Y47" s="7">
        <f>G47+O47+U47+AF47</f>
        <v>228</v>
      </c>
      <c r="Z47" s="7"/>
      <c r="AA47" s="7">
        <f>K47+S47+W47+AG47</f>
        <v>632</v>
      </c>
      <c r="AB47" s="4"/>
      <c r="AC47" s="4"/>
      <c r="AD47" s="4"/>
      <c r="AE47" s="4">
        <v>0</v>
      </c>
      <c r="AF47" s="4">
        <v>0</v>
      </c>
      <c r="AG47" s="4">
        <v>0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2.75">
      <c r="A48" s="5" t="s">
        <v>103</v>
      </c>
      <c r="B48" s="5"/>
      <c r="C48" s="5"/>
      <c r="D48" s="5"/>
      <c r="E48" s="6">
        <v>69</v>
      </c>
      <c r="F48" s="6"/>
      <c r="G48" s="6">
        <v>3071</v>
      </c>
      <c r="H48" s="6"/>
      <c r="I48" s="6">
        <f t="shared" si="0"/>
        <v>44.507246376811594</v>
      </c>
      <c r="J48" s="6"/>
      <c r="K48" s="6">
        <v>9380</v>
      </c>
      <c r="L48" s="6"/>
      <c r="M48" s="6">
        <v>22</v>
      </c>
      <c r="N48" s="6"/>
      <c r="O48" s="6">
        <v>780</v>
      </c>
      <c r="P48" s="6"/>
      <c r="Q48" s="6">
        <f t="shared" si="1"/>
        <v>35.45454545454545</v>
      </c>
      <c r="R48" s="6"/>
      <c r="S48" s="6">
        <v>780</v>
      </c>
      <c r="T48" s="6"/>
      <c r="U48" s="6">
        <v>74</v>
      </c>
      <c r="V48" s="6"/>
      <c r="W48" s="6">
        <v>178</v>
      </c>
      <c r="X48" s="6"/>
      <c r="Y48" s="6">
        <f>G48+O48+U48+AF48</f>
        <v>3925</v>
      </c>
      <c r="Z48" s="6"/>
      <c r="AA48" s="6">
        <f>K48+S48+W48+AG48</f>
        <v>10338</v>
      </c>
      <c r="AB48" s="5"/>
      <c r="AC48" s="5"/>
      <c r="AD48" s="5"/>
      <c r="AE48" s="5">
        <v>0</v>
      </c>
      <c r="AF48" s="5">
        <v>0</v>
      </c>
      <c r="AG48" s="5">
        <v>0</v>
      </c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2.75">
      <c r="A49" s="5" t="s">
        <v>104</v>
      </c>
      <c r="B49" s="5"/>
      <c r="C49" s="5"/>
      <c r="D49" s="5"/>
      <c r="E49" s="6">
        <v>34</v>
      </c>
      <c r="F49" s="6"/>
      <c r="G49" s="6">
        <v>922</v>
      </c>
      <c r="H49" s="6"/>
      <c r="I49" s="6">
        <f t="shared" si="0"/>
        <v>27.11764705882353</v>
      </c>
      <c r="J49" s="6"/>
      <c r="K49" s="6">
        <v>2752</v>
      </c>
      <c r="L49" s="6"/>
      <c r="M49" s="6">
        <v>0</v>
      </c>
      <c r="N49" s="6"/>
      <c r="O49" s="6">
        <v>0</v>
      </c>
      <c r="P49" s="6"/>
      <c r="Q49" s="6" t="e">
        <f t="shared" si="1"/>
        <v>#DIV/0!</v>
      </c>
      <c r="R49" s="6"/>
      <c r="S49" s="6">
        <v>0</v>
      </c>
      <c r="T49" s="6"/>
      <c r="U49" s="6">
        <v>4</v>
      </c>
      <c r="V49" s="6"/>
      <c r="W49" s="6">
        <v>11</v>
      </c>
      <c r="X49" s="6"/>
      <c r="Y49" s="6">
        <f>G49+O49+U49+AF49</f>
        <v>926</v>
      </c>
      <c r="Z49" s="6"/>
      <c r="AA49" s="6">
        <f>K49+S49+W49+AG49</f>
        <v>2763</v>
      </c>
      <c r="AB49" s="5"/>
      <c r="AC49" s="5"/>
      <c r="AD49" s="5"/>
      <c r="AE49" s="5">
        <v>0</v>
      </c>
      <c r="AF49" s="5">
        <v>0</v>
      </c>
      <c r="AG49" s="5">
        <v>0</v>
      </c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2.75">
      <c r="A50" s="5" t="s">
        <v>105</v>
      </c>
      <c r="B50" s="5"/>
      <c r="C50" s="5"/>
      <c r="D50" s="5"/>
      <c r="E50" s="6">
        <f>SUM(E51:E53)</f>
        <v>68</v>
      </c>
      <c r="F50" s="6"/>
      <c r="G50" s="6">
        <f>SUM(G51:G53)</f>
        <v>3436</v>
      </c>
      <c r="H50" s="6"/>
      <c r="I50" s="6">
        <f t="shared" si="0"/>
        <v>50.529411764705884</v>
      </c>
      <c r="J50" s="6"/>
      <c r="K50" s="6">
        <f>SUM(K51:K53)</f>
        <v>10485</v>
      </c>
      <c r="L50" s="6"/>
      <c r="M50" s="6">
        <f>SUM(M51:M53)</f>
        <v>8</v>
      </c>
      <c r="N50" s="6"/>
      <c r="O50" s="6">
        <f>SUM(O51:O53)</f>
        <v>145</v>
      </c>
      <c r="P50" s="6"/>
      <c r="Q50" s="6">
        <f t="shared" si="1"/>
        <v>18.125</v>
      </c>
      <c r="R50" s="6"/>
      <c r="S50" s="6">
        <f>SUM(S51:S53)</f>
        <v>0</v>
      </c>
      <c r="T50" s="6"/>
      <c r="U50" s="6">
        <f>SUM(U51:U53)</f>
        <v>34</v>
      </c>
      <c r="V50" s="6"/>
      <c r="W50" s="6">
        <f>SUM(W51:W53)</f>
        <v>89</v>
      </c>
      <c r="X50" s="6"/>
      <c r="Y50" s="6">
        <f>SUM(Y51:Y53)</f>
        <v>3615</v>
      </c>
      <c r="Z50" s="6"/>
      <c r="AA50" s="6">
        <f>SUM(AA51:AA53)</f>
        <v>10574</v>
      </c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2.75">
      <c r="A51" s="4" t="s">
        <v>106</v>
      </c>
      <c r="B51" s="4"/>
      <c r="C51" s="4"/>
      <c r="D51" s="4"/>
      <c r="E51" s="7">
        <v>16</v>
      </c>
      <c r="F51" s="7"/>
      <c r="G51" s="7">
        <v>777</v>
      </c>
      <c r="H51" s="7"/>
      <c r="I51" s="7">
        <f t="shared" si="0"/>
        <v>48.5625</v>
      </c>
      <c r="J51" s="7"/>
      <c r="K51" s="7">
        <v>2371</v>
      </c>
      <c r="L51" s="7"/>
      <c r="M51" s="7">
        <v>2</v>
      </c>
      <c r="N51" s="7"/>
      <c r="O51" s="7">
        <v>39</v>
      </c>
      <c r="P51" s="7"/>
      <c r="Q51" s="7">
        <f t="shared" si="1"/>
        <v>19.5</v>
      </c>
      <c r="R51" s="7"/>
      <c r="S51" s="7">
        <v>0</v>
      </c>
      <c r="T51" s="7"/>
      <c r="U51" s="7">
        <v>4</v>
      </c>
      <c r="V51" s="7"/>
      <c r="W51" s="7">
        <v>12</v>
      </c>
      <c r="X51" s="7"/>
      <c r="Y51" s="7">
        <f>G51+O51+U51+AF51</f>
        <v>820</v>
      </c>
      <c r="Z51" s="7"/>
      <c r="AA51" s="7">
        <f>K51+S51+W51+AG51</f>
        <v>2383</v>
      </c>
      <c r="AB51" s="4"/>
      <c r="AC51" s="4"/>
      <c r="AD51" s="4"/>
      <c r="AE51" s="4">
        <v>0</v>
      </c>
      <c r="AF51" s="4">
        <v>0</v>
      </c>
      <c r="AG51" s="4">
        <v>0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2.75">
      <c r="A52" s="4" t="s">
        <v>107</v>
      </c>
      <c r="B52" s="4"/>
      <c r="C52" s="4"/>
      <c r="D52" s="4"/>
      <c r="E52" s="7">
        <v>35</v>
      </c>
      <c r="F52" s="7"/>
      <c r="G52" s="7">
        <v>2245</v>
      </c>
      <c r="H52" s="7"/>
      <c r="I52" s="7">
        <f t="shared" si="0"/>
        <v>64.14285714285714</v>
      </c>
      <c r="J52" s="7"/>
      <c r="K52" s="7">
        <v>6842</v>
      </c>
      <c r="L52" s="7"/>
      <c r="M52" s="7">
        <v>6</v>
      </c>
      <c r="N52" s="7"/>
      <c r="O52" s="7">
        <v>106</v>
      </c>
      <c r="P52" s="7"/>
      <c r="Q52" s="7">
        <f t="shared" si="1"/>
        <v>17.666666666666668</v>
      </c>
      <c r="R52" s="7"/>
      <c r="S52" s="7">
        <v>0</v>
      </c>
      <c r="T52" s="7"/>
      <c r="U52" s="7">
        <v>22</v>
      </c>
      <c r="V52" s="7"/>
      <c r="W52" s="7">
        <v>56</v>
      </c>
      <c r="X52" s="7"/>
      <c r="Y52" s="7">
        <f>G52+O52+U52+AF52</f>
        <v>2373</v>
      </c>
      <c r="Z52" s="7"/>
      <c r="AA52" s="7">
        <f>K52+S52+W52+AG52</f>
        <v>6898</v>
      </c>
      <c r="AB52" s="4"/>
      <c r="AC52" s="4"/>
      <c r="AD52" s="4"/>
      <c r="AE52" s="4">
        <v>0</v>
      </c>
      <c r="AF52" s="4">
        <v>0</v>
      </c>
      <c r="AG52" s="4">
        <v>0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2.75">
      <c r="A53" s="4" t="s">
        <v>108</v>
      </c>
      <c r="B53" s="4"/>
      <c r="C53" s="4"/>
      <c r="D53" s="4"/>
      <c r="E53" s="7">
        <v>17</v>
      </c>
      <c r="F53" s="7"/>
      <c r="G53" s="7">
        <v>414</v>
      </c>
      <c r="H53" s="7"/>
      <c r="I53" s="7">
        <f t="shared" si="0"/>
        <v>24.352941176470587</v>
      </c>
      <c r="J53" s="7"/>
      <c r="K53" s="7">
        <v>1272</v>
      </c>
      <c r="L53" s="7"/>
      <c r="M53" s="7">
        <v>0</v>
      </c>
      <c r="N53" s="7"/>
      <c r="O53" s="7">
        <v>0</v>
      </c>
      <c r="P53" s="7"/>
      <c r="Q53" s="7" t="e">
        <f t="shared" si="1"/>
        <v>#DIV/0!</v>
      </c>
      <c r="R53" s="7"/>
      <c r="S53" s="7">
        <v>0</v>
      </c>
      <c r="T53" s="7"/>
      <c r="U53" s="7">
        <v>8</v>
      </c>
      <c r="V53" s="7"/>
      <c r="W53" s="7">
        <v>21</v>
      </c>
      <c r="X53" s="7"/>
      <c r="Y53" s="7">
        <f>G53+O53+U53+AF53</f>
        <v>422</v>
      </c>
      <c r="Z53" s="7"/>
      <c r="AA53" s="7">
        <f>K53+S53+W53+AG53</f>
        <v>1293</v>
      </c>
      <c r="AB53" s="4"/>
      <c r="AC53" s="4"/>
      <c r="AD53" s="4"/>
      <c r="AE53" s="4">
        <v>0</v>
      </c>
      <c r="AF53" s="4">
        <v>0</v>
      </c>
      <c r="AG53" s="4">
        <v>0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5:27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56" ht="12.75">
      <c r="A55" s="5" t="s">
        <v>109</v>
      </c>
      <c r="B55" s="5"/>
      <c r="C55" s="5"/>
      <c r="D55" s="5"/>
      <c r="E55" s="6">
        <v>242</v>
      </c>
      <c r="F55" s="6"/>
      <c r="G55" s="6">
        <v>8541</v>
      </c>
      <c r="H55" s="6"/>
      <c r="I55" s="6">
        <v>35.29338842975206</v>
      </c>
      <c r="J55" s="6"/>
      <c r="K55" s="6">
        <v>25623</v>
      </c>
      <c r="L55" s="6"/>
      <c r="M55" s="6">
        <v>0</v>
      </c>
      <c r="N55" s="6"/>
      <c r="O55" s="6">
        <v>0</v>
      </c>
      <c r="P55" s="6"/>
      <c r="Q55" s="6" t="e">
        <v>#NUM!</v>
      </c>
      <c r="R55" s="6"/>
      <c r="S55" s="6">
        <v>0</v>
      </c>
      <c r="T55" s="6"/>
      <c r="U55" s="6">
        <v>167</v>
      </c>
      <c r="V55" s="6"/>
      <c r="W55" s="6">
        <v>400</v>
      </c>
      <c r="X55" s="6"/>
      <c r="Y55" s="6">
        <v>8708</v>
      </c>
      <c r="Z55" s="6"/>
      <c r="AA55" s="6">
        <v>26023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2.75">
      <c r="A56" s="5" t="s">
        <v>110</v>
      </c>
      <c r="B56" s="5"/>
      <c r="C56" s="5"/>
      <c r="D56" s="5"/>
      <c r="E56" s="6">
        <v>27</v>
      </c>
      <c r="F56" s="6"/>
      <c r="G56" s="6">
        <v>800</v>
      </c>
      <c r="H56" s="6"/>
      <c r="I56" s="6">
        <f aca="true" t="shared" si="6" ref="I56:I66">G56/E56</f>
        <v>29.62962962962963</v>
      </c>
      <c r="J56" s="6"/>
      <c r="K56" s="6">
        <v>2400</v>
      </c>
      <c r="L56" s="6"/>
      <c r="M56" s="6">
        <v>0</v>
      </c>
      <c r="N56" s="6"/>
      <c r="O56" s="6">
        <v>0</v>
      </c>
      <c r="P56" s="6"/>
      <c r="Q56" s="6" t="e">
        <f aca="true" t="shared" si="7" ref="Q56:Q66">O56/M56</f>
        <v>#DIV/0!</v>
      </c>
      <c r="R56" s="6"/>
      <c r="S56" s="6">
        <v>0</v>
      </c>
      <c r="T56" s="6"/>
      <c r="U56" s="6">
        <v>7</v>
      </c>
      <c r="V56" s="6"/>
      <c r="W56" s="6">
        <v>21</v>
      </c>
      <c r="X56" s="6"/>
      <c r="Y56" s="6">
        <f>G56+O56+U56+AF56</f>
        <v>807</v>
      </c>
      <c r="Z56" s="6"/>
      <c r="AA56" s="6">
        <f>K56+S56+W56+AG56</f>
        <v>2421</v>
      </c>
      <c r="AB56" s="5"/>
      <c r="AC56" s="5"/>
      <c r="AD56" s="5"/>
      <c r="AE56" s="5">
        <v>0</v>
      </c>
      <c r="AF56" s="5">
        <v>0</v>
      </c>
      <c r="AG56" s="5">
        <v>0</v>
      </c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2.75">
      <c r="A57" s="5" t="s">
        <v>111</v>
      </c>
      <c r="B57" s="5"/>
      <c r="C57" s="5"/>
      <c r="D57" s="5"/>
      <c r="E57" s="6">
        <v>42</v>
      </c>
      <c r="F57" s="6"/>
      <c r="G57" s="6">
        <v>1632</v>
      </c>
      <c r="H57" s="6"/>
      <c r="I57" s="6">
        <f t="shared" si="6"/>
        <v>38.857142857142854</v>
      </c>
      <c r="J57" s="6"/>
      <c r="K57" s="6">
        <v>4896</v>
      </c>
      <c r="L57" s="6"/>
      <c r="M57" s="6">
        <v>0</v>
      </c>
      <c r="N57" s="6"/>
      <c r="O57" s="6">
        <v>0</v>
      </c>
      <c r="P57" s="6"/>
      <c r="Q57" s="6" t="e">
        <f t="shared" si="7"/>
        <v>#DIV/0!</v>
      </c>
      <c r="R57" s="6"/>
      <c r="S57" s="6">
        <v>0</v>
      </c>
      <c r="T57" s="6"/>
      <c r="U57" s="6">
        <v>32</v>
      </c>
      <c r="V57" s="6"/>
      <c r="W57" s="6">
        <v>61</v>
      </c>
      <c r="X57" s="6"/>
      <c r="Y57" s="6">
        <f>G57+O57+U57+AF57</f>
        <v>1664</v>
      </c>
      <c r="Z57" s="6"/>
      <c r="AA57" s="6">
        <f>K57+S57+W57+AG57</f>
        <v>4957</v>
      </c>
      <c r="AB57" s="5"/>
      <c r="AC57" s="5"/>
      <c r="AD57" s="5"/>
      <c r="AE57" s="5">
        <v>0</v>
      </c>
      <c r="AF57" s="5">
        <v>0</v>
      </c>
      <c r="AG57" s="5">
        <v>0</v>
      </c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2.75">
      <c r="A58" s="5" t="s">
        <v>112</v>
      </c>
      <c r="B58" s="5"/>
      <c r="C58" s="5"/>
      <c r="D58" s="5"/>
      <c r="E58" s="6">
        <v>44</v>
      </c>
      <c r="F58" s="6"/>
      <c r="G58" s="6">
        <v>1706</v>
      </c>
      <c r="H58" s="6"/>
      <c r="I58" s="6">
        <f t="shared" si="6"/>
        <v>38.77272727272727</v>
      </c>
      <c r="J58" s="6"/>
      <c r="K58" s="6">
        <v>5118</v>
      </c>
      <c r="L58" s="6"/>
      <c r="M58" s="6">
        <v>0</v>
      </c>
      <c r="N58" s="6"/>
      <c r="O58" s="6">
        <v>0</v>
      </c>
      <c r="P58" s="6"/>
      <c r="Q58" s="6" t="e">
        <f t="shared" si="7"/>
        <v>#DIV/0!</v>
      </c>
      <c r="R58" s="6"/>
      <c r="S58" s="6">
        <v>0</v>
      </c>
      <c r="T58" s="6"/>
      <c r="U58" s="6">
        <v>26</v>
      </c>
      <c r="V58" s="6"/>
      <c r="W58" s="6">
        <v>78</v>
      </c>
      <c r="X58" s="6"/>
      <c r="Y58" s="6">
        <f>G58+O58+U58+AF58</f>
        <v>1732</v>
      </c>
      <c r="Z58" s="6"/>
      <c r="AA58" s="6">
        <f>K58+S58+W58+AG58</f>
        <v>5196</v>
      </c>
      <c r="AB58" s="5"/>
      <c r="AC58" s="5"/>
      <c r="AD58" s="5"/>
      <c r="AE58" s="5">
        <v>0</v>
      </c>
      <c r="AF58" s="5">
        <v>0</v>
      </c>
      <c r="AG58" s="5">
        <v>0</v>
      </c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2.75">
      <c r="A59" s="5" t="s">
        <v>113</v>
      </c>
      <c r="B59" s="5"/>
      <c r="C59" s="5"/>
      <c r="D59" s="5"/>
      <c r="E59" s="6">
        <f>E60+E61</f>
        <v>30</v>
      </c>
      <c r="F59" s="6"/>
      <c r="G59" s="6">
        <f>G60+G61</f>
        <v>1100</v>
      </c>
      <c r="H59" s="6"/>
      <c r="I59" s="6">
        <f t="shared" si="6"/>
        <v>36.666666666666664</v>
      </c>
      <c r="J59" s="6"/>
      <c r="K59" s="6">
        <f>K60+K61</f>
        <v>3300</v>
      </c>
      <c r="L59" s="6"/>
      <c r="M59" s="6">
        <f>M60+M61</f>
        <v>0</v>
      </c>
      <c r="N59" s="6"/>
      <c r="O59" s="6">
        <f>O60+O61</f>
        <v>0</v>
      </c>
      <c r="P59" s="6"/>
      <c r="Q59" s="6" t="e">
        <f t="shared" si="7"/>
        <v>#DIV/0!</v>
      </c>
      <c r="R59" s="6"/>
      <c r="S59" s="6">
        <f>S60+S61</f>
        <v>0</v>
      </c>
      <c r="T59" s="6"/>
      <c r="U59" s="6">
        <f>U60+U61</f>
        <v>23</v>
      </c>
      <c r="V59" s="6"/>
      <c r="W59" s="6">
        <f>W60+W61</f>
        <v>59</v>
      </c>
      <c r="X59" s="6"/>
      <c r="Y59" s="6">
        <f>Y60+Y61</f>
        <v>1123</v>
      </c>
      <c r="Z59" s="6"/>
      <c r="AA59" s="6">
        <f>AA60+AA61</f>
        <v>3359</v>
      </c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2.75">
      <c r="A60" s="4" t="s">
        <v>114</v>
      </c>
      <c r="B60" s="4"/>
      <c r="C60" s="4"/>
      <c r="D60" s="4"/>
      <c r="E60" s="7">
        <v>11</v>
      </c>
      <c r="F60" s="7"/>
      <c r="G60" s="7">
        <v>469</v>
      </c>
      <c r="H60" s="7"/>
      <c r="I60" s="7">
        <f t="shared" si="6"/>
        <v>42.63636363636363</v>
      </c>
      <c r="J60" s="7"/>
      <c r="K60" s="7">
        <v>1407</v>
      </c>
      <c r="L60" s="7"/>
      <c r="M60" s="7">
        <v>0</v>
      </c>
      <c r="N60" s="7"/>
      <c r="O60" s="7">
        <v>0</v>
      </c>
      <c r="P60" s="7"/>
      <c r="Q60" s="7" t="e">
        <f t="shared" si="7"/>
        <v>#DIV/0!</v>
      </c>
      <c r="R60" s="7"/>
      <c r="S60" s="7">
        <v>0</v>
      </c>
      <c r="T60" s="7"/>
      <c r="U60" s="7">
        <v>0</v>
      </c>
      <c r="V60" s="7"/>
      <c r="W60" s="7">
        <v>0</v>
      </c>
      <c r="X60" s="7"/>
      <c r="Y60" s="7">
        <f>G60+O60+U60+AF60</f>
        <v>469</v>
      </c>
      <c r="Z60" s="7"/>
      <c r="AA60" s="7">
        <f>K60+S60+W60+AG60</f>
        <v>1407</v>
      </c>
      <c r="AB60" s="4"/>
      <c r="AC60" s="4"/>
      <c r="AD60" s="4"/>
      <c r="AE60" s="4">
        <v>0</v>
      </c>
      <c r="AF60" s="4">
        <v>0</v>
      </c>
      <c r="AG60" s="4">
        <v>0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2.75">
      <c r="A61" s="4" t="s">
        <v>115</v>
      </c>
      <c r="B61" s="4"/>
      <c r="C61" s="4"/>
      <c r="D61" s="4"/>
      <c r="E61" s="7">
        <v>19</v>
      </c>
      <c r="F61" s="7"/>
      <c r="G61" s="7">
        <v>631</v>
      </c>
      <c r="H61" s="7"/>
      <c r="I61" s="7">
        <f t="shared" si="6"/>
        <v>33.21052631578947</v>
      </c>
      <c r="J61" s="7"/>
      <c r="K61" s="7">
        <v>1893</v>
      </c>
      <c r="L61" s="7"/>
      <c r="M61" s="7">
        <v>0</v>
      </c>
      <c r="N61" s="7"/>
      <c r="O61" s="7">
        <v>0</v>
      </c>
      <c r="P61" s="7"/>
      <c r="Q61" s="7" t="e">
        <f t="shared" si="7"/>
        <v>#DIV/0!</v>
      </c>
      <c r="R61" s="7"/>
      <c r="S61" s="7">
        <v>0</v>
      </c>
      <c r="T61" s="7"/>
      <c r="U61" s="7">
        <v>23</v>
      </c>
      <c r="V61" s="7"/>
      <c r="W61" s="7">
        <v>59</v>
      </c>
      <c r="X61" s="7"/>
      <c r="Y61" s="7">
        <f>G61+O61+U61+AF61</f>
        <v>654</v>
      </c>
      <c r="Z61" s="7"/>
      <c r="AA61" s="7">
        <f>K61+S61+W61+AG61</f>
        <v>1952</v>
      </c>
      <c r="AB61" s="4"/>
      <c r="AC61" s="4"/>
      <c r="AD61" s="4"/>
      <c r="AE61" s="4">
        <v>0</v>
      </c>
      <c r="AF61" s="4">
        <v>0</v>
      </c>
      <c r="AG61" s="4">
        <v>0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2.75">
      <c r="A62" s="5" t="s">
        <v>116</v>
      </c>
      <c r="B62" s="5"/>
      <c r="C62" s="5"/>
      <c r="D62" s="5"/>
      <c r="E62" s="6">
        <v>41</v>
      </c>
      <c r="F62" s="6"/>
      <c r="G62" s="6">
        <v>1252</v>
      </c>
      <c r="H62" s="6"/>
      <c r="I62" s="6">
        <f t="shared" si="6"/>
        <v>30.536585365853657</v>
      </c>
      <c r="J62" s="6"/>
      <c r="K62" s="6">
        <v>3756</v>
      </c>
      <c r="L62" s="6"/>
      <c r="M62" s="6">
        <v>0</v>
      </c>
      <c r="N62" s="6"/>
      <c r="O62" s="6">
        <v>0</v>
      </c>
      <c r="P62" s="6"/>
      <c r="Q62" s="6" t="e">
        <f t="shared" si="7"/>
        <v>#DIV/0!</v>
      </c>
      <c r="R62" s="6"/>
      <c r="S62" s="6">
        <v>0</v>
      </c>
      <c r="T62" s="6"/>
      <c r="U62" s="6">
        <v>24</v>
      </c>
      <c r="V62" s="6"/>
      <c r="W62" s="6">
        <v>61</v>
      </c>
      <c r="X62" s="6"/>
      <c r="Y62" s="6">
        <f>G62+O62+U62+AF62</f>
        <v>1276</v>
      </c>
      <c r="Z62" s="6"/>
      <c r="AA62" s="6">
        <f>K62+S62+W62+AG62</f>
        <v>3817</v>
      </c>
      <c r="AB62" s="5"/>
      <c r="AC62" s="5"/>
      <c r="AD62" s="5"/>
      <c r="AE62" s="5">
        <v>0</v>
      </c>
      <c r="AF62" s="5">
        <v>0</v>
      </c>
      <c r="AG62" s="5">
        <v>0</v>
      </c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2.75">
      <c r="A63" s="5" t="s">
        <v>117</v>
      </c>
      <c r="B63" s="5"/>
      <c r="C63" s="5"/>
      <c r="D63" s="5"/>
      <c r="E63" s="6">
        <f>E64+E65</f>
        <v>39</v>
      </c>
      <c r="F63" s="6"/>
      <c r="G63" s="6">
        <f>G64+G65</f>
        <v>1422</v>
      </c>
      <c r="H63" s="6"/>
      <c r="I63" s="6">
        <f t="shared" si="6"/>
        <v>36.46153846153846</v>
      </c>
      <c r="J63" s="6"/>
      <c r="K63" s="6">
        <f>K64+K65</f>
        <v>4266</v>
      </c>
      <c r="L63" s="6"/>
      <c r="M63" s="6">
        <f>M64+M65</f>
        <v>0</v>
      </c>
      <c r="N63" s="6"/>
      <c r="O63" s="6">
        <f>O64+O65</f>
        <v>0</v>
      </c>
      <c r="P63" s="6"/>
      <c r="Q63" s="6" t="e">
        <f t="shared" si="7"/>
        <v>#DIV/0!</v>
      </c>
      <c r="R63" s="6"/>
      <c r="S63" s="6">
        <f>S64+S65</f>
        <v>0</v>
      </c>
      <c r="T63" s="6"/>
      <c r="U63" s="6">
        <f>U64+U65</f>
        <v>33</v>
      </c>
      <c r="V63" s="6"/>
      <c r="W63" s="6">
        <f>W64+W65</f>
        <v>69</v>
      </c>
      <c r="X63" s="6"/>
      <c r="Y63" s="6">
        <f>Y64+Y65</f>
        <v>1455</v>
      </c>
      <c r="Z63" s="6"/>
      <c r="AA63" s="6">
        <f>AA64+AA65</f>
        <v>4335</v>
      </c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12.75">
      <c r="A64" s="4" t="s">
        <v>118</v>
      </c>
      <c r="B64" s="4"/>
      <c r="C64" s="4"/>
      <c r="D64" s="4"/>
      <c r="E64" s="7">
        <v>24</v>
      </c>
      <c r="F64" s="7"/>
      <c r="G64" s="7">
        <v>908</v>
      </c>
      <c r="H64" s="7"/>
      <c r="I64" s="7">
        <f t="shared" si="6"/>
        <v>37.833333333333336</v>
      </c>
      <c r="J64" s="7"/>
      <c r="K64" s="7">
        <v>2724</v>
      </c>
      <c r="L64" s="7"/>
      <c r="M64" s="7">
        <v>0</v>
      </c>
      <c r="N64" s="7"/>
      <c r="O64" s="7">
        <v>0</v>
      </c>
      <c r="P64" s="7"/>
      <c r="Q64" s="7" t="e">
        <f t="shared" si="7"/>
        <v>#DIV/0!</v>
      </c>
      <c r="R64" s="7"/>
      <c r="S64" s="7">
        <v>0</v>
      </c>
      <c r="T64" s="7"/>
      <c r="U64" s="7">
        <v>31</v>
      </c>
      <c r="V64" s="7"/>
      <c r="W64" s="7">
        <v>69</v>
      </c>
      <c r="X64" s="7"/>
      <c r="Y64" s="7">
        <f>G64+O64+U64+AF64</f>
        <v>939</v>
      </c>
      <c r="Z64" s="7"/>
      <c r="AA64" s="7">
        <f>K64+S64+W64+AG64</f>
        <v>2793</v>
      </c>
      <c r="AB64" s="4"/>
      <c r="AC64" s="4"/>
      <c r="AD64" s="4"/>
      <c r="AE64" s="4">
        <v>0</v>
      </c>
      <c r="AF64" s="4">
        <v>0</v>
      </c>
      <c r="AG64" s="4">
        <v>0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2.75">
      <c r="A65" s="4" t="s">
        <v>119</v>
      </c>
      <c r="B65" s="4"/>
      <c r="C65" s="4"/>
      <c r="D65" s="4"/>
      <c r="E65" s="7">
        <v>15</v>
      </c>
      <c r="F65" s="7"/>
      <c r="G65" s="7">
        <v>514</v>
      </c>
      <c r="H65" s="7"/>
      <c r="I65" s="7">
        <f t="shared" si="6"/>
        <v>34.266666666666666</v>
      </c>
      <c r="J65" s="7"/>
      <c r="K65" s="7">
        <v>1542</v>
      </c>
      <c r="L65" s="7"/>
      <c r="M65" s="7">
        <v>0</v>
      </c>
      <c r="N65" s="7"/>
      <c r="O65" s="7">
        <v>0</v>
      </c>
      <c r="P65" s="7"/>
      <c r="Q65" s="7" t="e">
        <f t="shared" si="7"/>
        <v>#DIV/0!</v>
      </c>
      <c r="R65" s="7"/>
      <c r="S65" s="7">
        <v>0</v>
      </c>
      <c r="T65" s="7"/>
      <c r="U65" s="7">
        <v>2</v>
      </c>
      <c r="V65" s="7"/>
      <c r="W65" s="7">
        <v>0</v>
      </c>
      <c r="X65" s="7"/>
      <c r="Y65" s="7">
        <f>G65+O65+U65+AF65</f>
        <v>516</v>
      </c>
      <c r="Z65" s="7"/>
      <c r="AA65" s="7">
        <f>K65+S65+W65+AG65</f>
        <v>1542</v>
      </c>
      <c r="AB65" s="4"/>
      <c r="AC65" s="4"/>
      <c r="AD65" s="4"/>
      <c r="AE65" s="4">
        <v>0</v>
      </c>
      <c r="AF65" s="4">
        <v>0</v>
      </c>
      <c r="AG65" s="4">
        <v>0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2.75">
      <c r="A66" s="5" t="s">
        <v>120</v>
      </c>
      <c r="B66" s="5"/>
      <c r="C66" s="5"/>
      <c r="D66" s="5"/>
      <c r="E66" s="6">
        <v>19</v>
      </c>
      <c r="F66" s="6"/>
      <c r="G66" s="6">
        <v>629</v>
      </c>
      <c r="H66" s="6"/>
      <c r="I66" s="6">
        <f t="shared" si="6"/>
        <v>33.10526315789474</v>
      </c>
      <c r="J66" s="6"/>
      <c r="K66" s="6">
        <v>1887</v>
      </c>
      <c r="L66" s="6"/>
      <c r="M66" s="6">
        <v>0</v>
      </c>
      <c r="N66" s="6"/>
      <c r="O66" s="6">
        <v>0</v>
      </c>
      <c r="P66" s="6"/>
      <c r="Q66" s="6" t="e">
        <f t="shared" si="7"/>
        <v>#DIV/0!</v>
      </c>
      <c r="R66" s="6"/>
      <c r="S66" s="6">
        <v>0</v>
      </c>
      <c r="T66" s="6"/>
      <c r="U66" s="6">
        <v>22</v>
      </c>
      <c r="V66" s="6"/>
      <c r="W66" s="6">
        <v>51</v>
      </c>
      <c r="X66" s="6"/>
      <c r="Y66" s="6">
        <f>G66+O66+U66+AF66</f>
        <v>651</v>
      </c>
      <c r="Z66" s="6"/>
      <c r="AA66" s="6">
        <f>K66+S66+W66+AG66</f>
        <v>1938</v>
      </c>
      <c r="AB66" s="5"/>
      <c r="AC66" s="5"/>
      <c r="AD66" s="5"/>
      <c r="AE66" s="5">
        <v>0</v>
      </c>
      <c r="AF66" s="5">
        <v>0</v>
      </c>
      <c r="AG66" s="5">
        <v>0</v>
      </c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5:27" ht="12.75">
      <c r="E67" s="1"/>
      <c r="F67" s="1"/>
      <c r="G67" s="1"/>
      <c r="H67" s="1"/>
      <c r="I67" s="3"/>
      <c r="J67" s="1"/>
      <c r="K67" s="1"/>
      <c r="L67" s="1"/>
      <c r="M67" s="1"/>
      <c r="N67" s="1"/>
      <c r="O67" s="1"/>
      <c r="P67" s="1"/>
      <c r="Q67" s="3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56" ht="12.75">
      <c r="A68" s="5" t="s">
        <v>37</v>
      </c>
      <c r="B68" s="5"/>
      <c r="C68" s="5"/>
      <c r="D68" s="5"/>
      <c r="E68" s="6">
        <v>117</v>
      </c>
      <c r="F68" s="6"/>
      <c r="G68" s="6">
        <v>3009</v>
      </c>
      <c r="H68" s="6"/>
      <c r="I68" s="6">
        <v>25.71794871794872</v>
      </c>
      <c r="J68" s="6"/>
      <c r="K68" s="6">
        <v>8598</v>
      </c>
      <c r="L68" s="6"/>
      <c r="M68" s="6">
        <v>0</v>
      </c>
      <c r="N68" s="6"/>
      <c r="O68" s="6">
        <v>0</v>
      </c>
      <c r="P68" s="6"/>
      <c r="Q68" s="6" t="e">
        <v>#NUM!</v>
      </c>
      <c r="R68" s="6"/>
      <c r="S68" s="6">
        <v>0</v>
      </c>
      <c r="T68" s="6"/>
      <c r="U68" s="6">
        <v>415</v>
      </c>
      <c r="V68" s="6"/>
      <c r="W68" s="6">
        <v>2476</v>
      </c>
      <c r="X68" s="6"/>
      <c r="Y68" s="6">
        <v>3424</v>
      </c>
      <c r="Z68" s="6"/>
      <c r="AA68" s="6">
        <v>11074</v>
      </c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2.75">
      <c r="A69" s="5" t="s">
        <v>38</v>
      </c>
      <c r="B69" s="5"/>
      <c r="C69" s="5"/>
      <c r="D69" s="5"/>
      <c r="E69" s="6">
        <v>16</v>
      </c>
      <c r="F69" s="6"/>
      <c r="G69" s="6">
        <v>636</v>
      </c>
      <c r="H69" s="6"/>
      <c r="I69" s="6">
        <f>G69/E69</f>
        <v>39.75</v>
      </c>
      <c r="J69" s="6"/>
      <c r="K69" s="6">
        <v>1908</v>
      </c>
      <c r="L69" s="6"/>
      <c r="M69" s="6">
        <v>0</v>
      </c>
      <c r="N69" s="6"/>
      <c r="O69" s="6">
        <v>0</v>
      </c>
      <c r="P69" s="6"/>
      <c r="Q69" s="6" t="e">
        <f>O69/M69</f>
        <v>#DIV/0!</v>
      </c>
      <c r="R69" s="6"/>
      <c r="S69" s="6">
        <v>0</v>
      </c>
      <c r="T69" s="6"/>
      <c r="U69" s="6">
        <v>129</v>
      </c>
      <c r="V69" s="6"/>
      <c r="W69" s="6">
        <v>257</v>
      </c>
      <c r="X69" s="6"/>
      <c r="Y69" s="6">
        <f>G69+O69+U69+AF69</f>
        <v>765</v>
      </c>
      <c r="Z69" s="6"/>
      <c r="AA69" s="6">
        <f>K69+S69+W69+AG69</f>
        <v>2165</v>
      </c>
      <c r="AB69" s="5"/>
      <c r="AC69" s="5"/>
      <c r="AD69" s="5"/>
      <c r="AE69" s="5">
        <v>0</v>
      </c>
      <c r="AF69" s="5">
        <v>0</v>
      </c>
      <c r="AG69" s="5">
        <v>0</v>
      </c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ht="12.75">
      <c r="A70" s="5" t="s">
        <v>39</v>
      </c>
      <c r="B70" s="5"/>
      <c r="C70" s="5"/>
      <c r="D70" s="5"/>
      <c r="E70" s="6">
        <v>39</v>
      </c>
      <c r="F70" s="6"/>
      <c r="G70" s="6">
        <v>1208</v>
      </c>
      <c r="H70" s="6"/>
      <c r="I70" s="6">
        <f>G70/E70</f>
        <v>30.974358974358974</v>
      </c>
      <c r="J70" s="6"/>
      <c r="K70" s="6">
        <v>3225</v>
      </c>
      <c r="L70" s="6"/>
      <c r="M70" s="6">
        <v>0</v>
      </c>
      <c r="N70" s="6"/>
      <c r="O70" s="6">
        <v>0</v>
      </c>
      <c r="P70" s="6"/>
      <c r="Q70" s="6" t="e">
        <f>O70/M70</f>
        <v>#DIV/0!</v>
      </c>
      <c r="R70" s="6"/>
      <c r="S70" s="6">
        <v>0</v>
      </c>
      <c r="T70" s="6"/>
      <c r="U70" s="6">
        <v>163</v>
      </c>
      <c r="V70" s="6"/>
      <c r="W70" s="6">
        <v>596</v>
      </c>
      <c r="X70" s="6"/>
      <c r="Y70" s="6">
        <f>G70+O70+U70+AF70</f>
        <v>1371</v>
      </c>
      <c r="Z70" s="6"/>
      <c r="AA70" s="6">
        <f>K70+S70+W70+AG70</f>
        <v>3821</v>
      </c>
      <c r="AB70" s="5"/>
      <c r="AC70" s="5"/>
      <c r="AD70" s="5"/>
      <c r="AE70" s="5">
        <v>0</v>
      </c>
      <c r="AF70" s="5">
        <v>0</v>
      </c>
      <c r="AG70" s="5">
        <v>0</v>
      </c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ht="12.75">
      <c r="A71" s="5" t="s">
        <v>40</v>
      </c>
      <c r="B71" s="5"/>
      <c r="C71" s="5"/>
      <c r="D71" s="5"/>
      <c r="E71" s="6">
        <v>18</v>
      </c>
      <c r="F71" s="6"/>
      <c r="G71" s="6">
        <v>320</v>
      </c>
      <c r="H71" s="6"/>
      <c r="I71" s="6">
        <f>G71/E71</f>
        <v>17.77777777777778</v>
      </c>
      <c r="J71" s="6"/>
      <c r="K71" s="6">
        <v>924</v>
      </c>
      <c r="L71" s="6"/>
      <c r="M71" s="6">
        <v>0</v>
      </c>
      <c r="N71" s="6"/>
      <c r="O71" s="6">
        <v>0</v>
      </c>
      <c r="P71" s="6"/>
      <c r="Q71" s="6" t="e">
        <f>O71/M71</f>
        <v>#DIV/0!</v>
      </c>
      <c r="R71" s="6"/>
      <c r="S71" s="6">
        <v>0</v>
      </c>
      <c r="T71" s="6"/>
      <c r="U71" s="6">
        <v>26</v>
      </c>
      <c r="V71" s="6"/>
      <c r="W71" s="6">
        <v>168</v>
      </c>
      <c r="X71" s="6"/>
      <c r="Y71" s="6">
        <f>G71+O71+U71+AF71</f>
        <v>346</v>
      </c>
      <c r="Z71" s="6"/>
      <c r="AA71" s="6">
        <f>K71+S71+W71+AG71</f>
        <v>1092</v>
      </c>
      <c r="AB71" s="5"/>
      <c r="AC71" s="5"/>
      <c r="AD71" s="5"/>
      <c r="AE71" s="5">
        <v>0</v>
      </c>
      <c r="AF71" s="5">
        <v>0</v>
      </c>
      <c r="AG71" s="5">
        <v>0</v>
      </c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12.75">
      <c r="A72" s="5" t="s">
        <v>41</v>
      </c>
      <c r="B72" s="5"/>
      <c r="C72" s="5"/>
      <c r="D72" s="5"/>
      <c r="E72" s="6">
        <v>16</v>
      </c>
      <c r="F72" s="6"/>
      <c r="G72" s="6">
        <v>262</v>
      </c>
      <c r="H72" s="6"/>
      <c r="I72" s="6">
        <f>G72/E72</f>
        <v>16.375</v>
      </c>
      <c r="J72" s="6"/>
      <c r="K72" s="6">
        <v>792</v>
      </c>
      <c r="L72" s="6"/>
      <c r="M72" s="6">
        <v>0</v>
      </c>
      <c r="N72" s="6"/>
      <c r="O72" s="6">
        <v>0</v>
      </c>
      <c r="P72" s="6"/>
      <c r="Q72" s="6" t="e">
        <f>O72/M72</f>
        <v>#DIV/0!</v>
      </c>
      <c r="R72" s="6"/>
      <c r="S72" s="6">
        <v>0</v>
      </c>
      <c r="T72" s="6"/>
      <c r="U72" s="6">
        <v>33</v>
      </c>
      <c r="V72" s="6"/>
      <c r="W72" s="6">
        <v>495</v>
      </c>
      <c r="X72" s="6"/>
      <c r="Y72" s="6">
        <f>G72+O72+U72+AF72</f>
        <v>295</v>
      </c>
      <c r="Z72" s="6"/>
      <c r="AA72" s="6">
        <f>K72+S72+W72+AG72</f>
        <v>1287</v>
      </c>
      <c r="AB72" s="5"/>
      <c r="AC72" s="5"/>
      <c r="AD72" s="5"/>
      <c r="AE72" s="5">
        <v>0</v>
      </c>
      <c r="AF72" s="5">
        <v>0</v>
      </c>
      <c r="AG72" s="5">
        <v>0</v>
      </c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12.75">
      <c r="A73" s="5" t="s">
        <v>42</v>
      </c>
      <c r="B73" s="5"/>
      <c r="C73" s="5"/>
      <c r="D73" s="5"/>
      <c r="E73" s="6">
        <v>28</v>
      </c>
      <c r="F73" s="6"/>
      <c r="G73" s="6">
        <v>583</v>
      </c>
      <c r="H73" s="6"/>
      <c r="I73" s="6">
        <f>G73/E73</f>
        <v>20.821428571428573</v>
      </c>
      <c r="J73" s="6"/>
      <c r="K73" s="6">
        <v>1749</v>
      </c>
      <c r="L73" s="6"/>
      <c r="M73" s="6">
        <v>0</v>
      </c>
      <c r="N73" s="6"/>
      <c r="O73" s="6">
        <v>0</v>
      </c>
      <c r="P73" s="6"/>
      <c r="Q73" s="6" t="e">
        <f>O73/M73</f>
        <v>#DIV/0!</v>
      </c>
      <c r="R73" s="6"/>
      <c r="S73" s="6">
        <v>0</v>
      </c>
      <c r="T73" s="6"/>
      <c r="U73" s="6">
        <v>64</v>
      </c>
      <c r="V73" s="6"/>
      <c r="W73" s="6">
        <v>960</v>
      </c>
      <c r="X73" s="6"/>
      <c r="Y73" s="6">
        <f>G73+O73+U73+AF73</f>
        <v>647</v>
      </c>
      <c r="Z73" s="6"/>
      <c r="AA73" s="6">
        <f>K73+S73+W73+AG73</f>
        <v>2709</v>
      </c>
      <c r="AB73" s="5"/>
      <c r="AC73" s="5"/>
      <c r="AD73" s="5"/>
      <c r="AE73" s="5">
        <v>0</v>
      </c>
      <c r="AF73" s="5">
        <v>0</v>
      </c>
      <c r="AG73" s="5">
        <v>0</v>
      </c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5:27" ht="12.75">
      <c r="E74" s="1"/>
      <c r="F74" s="1"/>
      <c r="G74" s="1"/>
      <c r="H74" s="1"/>
      <c r="I74" s="3"/>
      <c r="J74" s="1"/>
      <c r="K74" s="1"/>
      <c r="L74" s="1"/>
      <c r="M74" s="1"/>
      <c r="N74" s="1"/>
      <c r="O74" s="1"/>
      <c r="P74" s="1"/>
      <c r="Q74" s="3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56" ht="12.75">
      <c r="A75" s="5" t="s">
        <v>43</v>
      </c>
      <c r="B75" s="5"/>
      <c r="C75" s="5"/>
      <c r="D75" s="5"/>
      <c r="E75" s="6">
        <v>170</v>
      </c>
      <c r="F75" s="6"/>
      <c r="G75" s="6">
        <v>4868</v>
      </c>
      <c r="H75" s="6"/>
      <c r="I75" s="6">
        <v>28.63529411764706</v>
      </c>
      <c r="J75" s="6"/>
      <c r="K75" s="6">
        <v>12941</v>
      </c>
      <c r="L75" s="6"/>
      <c r="M75" s="6">
        <v>60</v>
      </c>
      <c r="N75" s="6"/>
      <c r="O75" s="6">
        <v>1000</v>
      </c>
      <c r="P75" s="6"/>
      <c r="Q75" s="6">
        <v>16.666666666666668</v>
      </c>
      <c r="R75" s="6"/>
      <c r="S75" s="6">
        <v>952</v>
      </c>
      <c r="T75" s="6"/>
      <c r="U75" s="6">
        <v>294</v>
      </c>
      <c r="V75" s="6"/>
      <c r="W75" s="6">
        <v>592</v>
      </c>
      <c r="X75" s="6"/>
      <c r="Y75" s="6">
        <v>6162</v>
      </c>
      <c r="Z75" s="6"/>
      <c r="AA75" s="6">
        <v>14485</v>
      </c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ht="12.75">
      <c r="A76" s="9"/>
      <c r="B76" s="9"/>
      <c r="C76" s="9"/>
      <c r="D76" s="9"/>
      <c r="E76" s="10">
        <f>SUM(E77:E81)+E88</f>
        <v>170</v>
      </c>
      <c r="F76" s="10"/>
      <c r="G76" s="10">
        <f>SUM(G77:G81)+G88</f>
        <v>4868</v>
      </c>
      <c r="H76" s="10"/>
      <c r="I76" s="6">
        <v>28.63529411764706</v>
      </c>
      <c r="J76" s="10"/>
      <c r="K76" s="10">
        <f>SUM(K77:K81)+K88</f>
        <v>12941</v>
      </c>
      <c r="L76" s="10"/>
      <c r="M76" s="10">
        <f>SUM(M77:M81)+M88</f>
        <v>60</v>
      </c>
      <c r="N76" s="10"/>
      <c r="O76" s="10">
        <f>SUM(O77:O81)+O88</f>
        <v>1000</v>
      </c>
      <c r="P76" s="10"/>
      <c r="Q76" s="6">
        <v>28.63529411764706</v>
      </c>
      <c r="R76" s="10"/>
      <c r="S76" s="10">
        <f>SUM(S77:S81)+S88</f>
        <v>952</v>
      </c>
      <c r="T76" s="10"/>
      <c r="U76" s="10">
        <f>SUM(U77:U81)+U88</f>
        <v>294</v>
      </c>
      <c r="V76" s="10"/>
      <c r="W76" s="10">
        <f>SUM(W77:W81)+W88</f>
        <v>592</v>
      </c>
      <c r="X76" s="10"/>
      <c r="Y76" s="10">
        <f>SUM(Y77:Y81)+Y88</f>
        <v>6162</v>
      </c>
      <c r="Z76" s="10"/>
      <c r="AA76" s="10">
        <f>SUM(AA77:AA81)+AA88</f>
        <v>14485</v>
      </c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ht="12.75">
      <c r="A77" s="5" t="s">
        <v>121</v>
      </c>
      <c r="B77" s="5"/>
      <c r="C77" s="5"/>
      <c r="D77" s="5"/>
      <c r="E77" s="6">
        <v>4</v>
      </c>
      <c r="F77" s="6"/>
      <c r="G77" s="6">
        <v>461</v>
      </c>
      <c r="H77" s="6"/>
      <c r="I77" s="6">
        <f aca="true" t="shared" si="8" ref="I77:I88">G77/E77</f>
        <v>115.25</v>
      </c>
      <c r="J77" s="6"/>
      <c r="K77" s="6">
        <v>922</v>
      </c>
      <c r="L77" s="6"/>
      <c r="M77" s="6">
        <v>0</v>
      </c>
      <c r="N77" s="6"/>
      <c r="O77" s="6">
        <v>0</v>
      </c>
      <c r="P77" s="6"/>
      <c r="Q77" s="6" t="e">
        <f aca="true" t="shared" si="9" ref="Q77:Q88">O77/M77</f>
        <v>#DIV/0!</v>
      </c>
      <c r="R77" s="6"/>
      <c r="S77" s="6">
        <v>0</v>
      </c>
      <c r="T77" s="6"/>
      <c r="U77" s="6">
        <v>33</v>
      </c>
      <c r="V77" s="6"/>
      <c r="W77" s="6">
        <v>0</v>
      </c>
      <c r="X77" s="6"/>
      <c r="Y77" s="6">
        <f>G77+O77+U77+AF77</f>
        <v>494</v>
      </c>
      <c r="Z77" s="6"/>
      <c r="AA77" s="6">
        <f>K77+S77+W77+AG77</f>
        <v>922</v>
      </c>
      <c r="AB77" s="5"/>
      <c r="AC77" s="5"/>
      <c r="AD77" s="5"/>
      <c r="AE77" s="5">
        <v>0</v>
      </c>
      <c r="AF77" s="5">
        <v>0</v>
      </c>
      <c r="AG77" s="5">
        <v>0</v>
      </c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ht="12.75">
      <c r="A78" s="5" t="s">
        <v>122</v>
      </c>
      <c r="B78" s="5"/>
      <c r="C78" s="5"/>
      <c r="D78" s="5"/>
      <c r="E78" s="6">
        <v>22</v>
      </c>
      <c r="F78" s="6"/>
      <c r="G78" s="6">
        <v>643</v>
      </c>
      <c r="H78" s="6"/>
      <c r="I78" s="6">
        <f t="shared" si="8"/>
        <v>29.227272727272727</v>
      </c>
      <c r="J78" s="6"/>
      <c r="K78" s="6">
        <v>1470</v>
      </c>
      <c r="L78" s="6"/>
      <c r="M78" s="6">
        <v>13</v>
      </c>
      <c r="N78" s="6"/>
      <c r="O78" s="6">
        <v>222</v>
      </c>
      <c r="P78" s="6"/>
      <c r="Q78" s="6">
        <f t="shared" si="9"/>
        <v>17.076923076923077</v>
      </c>
      <c r="R78" s="6"/>
      <c r="S78" s="6">
        <v>0</v>
      </c>
      <c r="T78" s="6"/>
      <c r="U78" s="6">
        <v>17</v>
      </c>
      <c r="V78" s="6"/>
      <c r="W78" s="6">
        <v>34</v>
      </c>
      <c r="X78" s="6"/>
      <c r="Y78" s="6">
        <f>G78+O78+U78+AF78</f>
        <v>882</v>
      </c>
      <c r="Z78" s="6"/>
      <c r="AA78" s="6">
        <f>K78+S78+W78+AG78</f>
        <v>1504</v>
      </c>
      <c r="AB78" s="5"/>
      <c r="AC78" s="5"/>
      <c r="AD78" s="5"/>
      <c r="AE78" s="5">
        <v>0</v>
      </c>
      <c r="AF78" s="5">
        <v>0</v>
      </c>
      <c r="AG78" s="5">
        <v>0</v>
      </c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ht="12.75">
      <c r="A79" s="5" t="s">
        <v>123</v>
      </c>
      <c r="B79" s="5"/>
      <c r="C79" s="5"/>
      <c r="D79" s="5"/>
      <c r="E79" s="6">
        <v>44</v>
      </c>
      <c r="F79" s="6"/>
      <c r="G79" s="6">
        <v>1682</v>
      </c>
      <c r="H79" s="6"/>
      <c r="I79" s="6">
        <f t="shared" si="8"/>
        <v>38.22727272727273</v>
      </c>
      <c r="J79" s="6"/>
      <c r="K79" s="6">
        <v>4656</v>
      </c>
      <c r="L79" s="6"/>
      <c r="M79" s="6">
        <v>10</v>
      </c>
      <c r="N79" s="6"/>
      <c r="O79" s="6">
        <v>355</v>
      </c>
      <c r="P79" s="6"/>
      <c r="Q79" s="6">
        <f t="shared" si="9"/>
        <v>35.5</v>
      </c>
      <c r="R79" s="6"/>
      <c r="S79" s="6">
        <v>355</v>
      </c>
      <c r="T79" s="6"/>
      <c r="U79" s="6">
        <v>138</v>
      </c>
      <c r="V79" s="6"/>
      <c r="W79" s="6">
        <v>357</v>
      </c>
      <c r="X79" s="6"/>
      <c r="Y79" s="6">
        <f>G79+O79+U79+AF79</f>
        <v>2175</v>
      </c>
      <c r="Z79" s="6"/>
      <c r="AA79" s="6">
        <f>K79+S79+W79+AG79</f>
        <v>5368</v>
      </c>
      <c r="AB79" s="5"/>
      <c r="AC79" s="5"/>
      <c r="AD79" s="5"/>
      <c r="AE79" s="5">
        <v>0</v>
      </c>
      <c r="AF79" s="5">
        <v>0</v>
      </c>
      <c r="AG79" s="5">
        <v>0</v>
      </c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ht="12.75">
      <c r="A80" s="5" t="s">
        <v>124</v>
      </c>
      <c r="B80" s="5"/>
      <c r="C80" s="5"/>
      <c r="D80" s="5"/>
      <c r="E80" s="6">
        <v>39</v>
      </c>
      <c r="F80" s="6"/>
      <c r="G80" s="6">
        <v>586</v>
      </c>
      <c r="H80" s="6"/>
      <c r="I80" s="6">
        <f t="shared" si="8"/>
        <v>15.025641025641026</v>
      </c>
      <c r="J80" s="6"/>
      <c r="K80" s="6">
        <v>1720</v>
      </c>
      <c r="L80" s="6"/>
      <c r="M80" s="6">
        <v>13</v>
      </c>
      <c r="N80" s="6"/>
      <c r="O80" s="6">
        <v>151</v>
      </c>
      <c r="P80" s="6"/>
      <c r="Q80" s="6">
        <f t="shared" si="9"/>
        <v>11.615384615384615</v>
      </c>
      <c r="R80" s="6"/>
      <c r="S80" s="6">
        <v>265</v>
      </c>
      <c r="T80" s="6"/>
      <c r="U80" s="6">
        <v>42</v>
      </c>
      <c r="V80" s="6"/>
      <c r="W80" s="6">
        <v>85</v>
      </c>
      <c r="X80" s="6"/>
      <c r="Y80" s="6">
        <f>G80+O80+U80+AF80</f>
        <v>779</v>
      </c>
      <c r="Z80" s="6"/>
      <c r="AA80" s="6">
        <f>K80+S80+W80+AG80</f>
        <v>2070</v>
      </c>
      <c r="AB80" s="5"/>
      <c r="AC80" s="5"/>
      <c r="AD80" s="5"/>
      <c r="AE80" s="5">
        <v>0</v>
      </c>
      <c r="AF80" s="5">
        <v>0</v>
      </c>
      <c r="AG80" s="5">
        <v>0</v>
      </c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2.75">
      <c r="A81" s="5" t="s">
        <v>125</v>
      </c>
      <c r="B81" s="5"/>
      <c r="C81" s="5"/>
      <c r="D81" s="5"/>
      <c r="E81" s="6">
        <f>SUM(E82:E87)</f>
        <v>30</v>
      </c>
      <c r="F81" s="6"/>
      <c r="G81" s="6">
        <f>SUM(G82:G87)</f>
        <v>720</v>
      </c>
      <c r="H81" s="6"/>
      <c r="I81" s="6">
        <f t="shared" si="8"/>
        <v>24</v>
      </c>
      <c r="J81" s="6"/>
      <c r="K81" s="6">
        <f>SUM(K82:K87)</f>
        <v>2018</v>
      </c>
      <c r="L81" s="6"/>
      <c r="M81" s="6">
        <f>SUM(M82:M87)</f>
        <v>19</v>
      </c>
      <c r="N81" s="6"/>
      <c r="O81" s="6">
        <f>SUM(O82:O87)</f>
        <v>209</v>
      </c>
      <c r="P81" s="6"/>
      <c r="Q81" s="6">
        <f t="shared" si="9"/>
        <v>11</v>
      </c>
      <c r="R81" s="6"/>
      <c r="S81" s="6">
        <f>SUM(S82:S87)</f>
        <v>206</v>
      </c>
      <c r="T81" s="6"/>
      <c r="U81" s="6">
        <f>SUM(U82:U87)</f>
        <v>2</v>
      </c>
      <c r="V81" s="6"/>
      <c r="W81" s="6">
        <f>SUM(W82:W87)</f>
        <v>4</v>
      </c>
      <c r="X81" s="6"/>
      <c r="Y81" s="6">
        <f>SUM(Y82:Y87)</f>
        <v>931</v>
      </c>
      <c r="Z81" s="6"/>
      <c r="AA81" s="6">
        <f>SUM(AA82:AA87)</f>
        <v>2228</v>
      </c>
      <c r="AB81" s="5"/>
      <c r="AC81" s="5">
        <f>AC82+AC83</f>
        <v>0</v>
      </c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12.75">
      <c r="A82" s="4" t="s">
        <v>126</v>
      </c>
      <c r="B82" s="4"/>
      <c r="C82" s="4"/>
      <c r="D82" s="4"/>
      <c r="E82" s="7">
        <v>10</v>
      </c>
      <c r="F82" s="7"/>
      <c r="G82" s="7">
        <v>241</v>
      </c>
      <c r="H82" s="7"/>
      <c r="I82" s="7">
        <f t="shared" si="8"/>
        <v>24.1</v>
      </c>
      <c r="J82" s="7"/>
      <c r="K82" s="7">
        <v>559</v>
      </c>
      <c r="L82" s="7"/>
      <c r="M82" s="7">
        <v>0</v>
      </c>
      <c r="N82" s="7"/>
      <c r="O82" s="7">
        <v>0</v>
      </c>
      <c r="P82" s="7"/>
      <c r="Q82" s="7" t="e">
        <f t="shared" si="9"/>
        <v>#DIV/0!</v>
      </c>
      <c r="R82" s="7"/>
      <c r="S82" s="7">
        <v>0</v>
      </c>
      <c r="T82" s="7"/>
      <c r="U82" s="7">
        <v>1</v>
      </c>
      <c r="V82" s="7"/>
      <c r="W82" s="7">
        <v>3</v>
      </c>
      <c r="X82" s="7"/>
      <c r="Y82" s="7">
        <f aca="true" t="shared" si="10" ref="Y82:Y88">G82+O82+U82+AF82</f>
        <v>242</v>
      </c>
      <c r="Z82" s="7"/>
      <c r="AA82" s="7">
        <f aca="true" t="shared" si="11" ref="AA82:AA88">K82+S82+W82+AG82</f>
        <v>562</v>
      </c>
      <c r="AB82" s="4"/>
      <c r="AC82" s="4"/>
      <c r="AD82" s="4"/>
      <c r="AE82" s="4">
        <v>0</v>
      </c>
      <c r="AF82" s="4">
        <v>0</v>
      </c>
      <c r="AG82" s="4">
        <v>0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2.75">
      <c r="A83" s="4" t="s">
        <v>127</v>
      </c>
      <c r="B83" s="4"/>
      <c r="C83" s="4"/>
      <c r="D83" s="4"/>
      <c r="E83" s="7">
        <v>6</v>
      </c>
      <c r="F83" s="7"/>
      <c r="G83" s="7">
        <v>121</v>
      </c>
      <c r="H83" s="7"/>
      <c r="I83" s="7">
        <f t="shared" si="8"/>
        <v>20.166666666666668</v>
      </c>
      <c r="J83" s="7"/>
      <c r="K83" s="7">
        <v>362</v>
      </c>
      <c r="L83" s="7"/>
      <c r="M83" s="7">
        <v>3</v>
      </c>
      <c r="N83" s="7"/>
      <c r="O83" s="7">
        <v>34</v>
      </c>
      <c r="P83" s="7"/>
      <c r="Q83" s="7">
        <f t="shared" si="9"/>
        <v>11.333333333333334</v>
      </c>
      <c r="R83" s="7"/>
      <c r="S83" s="7">
        <v>34</v>
      </c>
      <c r="T83" s="7"/>
      <c r="U83" s="7">
        <v>0</v>
      </c>
      <c r="V83" s="7"/>
      <c r="W83" s="7">
        <v>0</v>
      </c>
      <c r="X83" s="7"/>
      <c r="Y83" s="7">
        <f t="shared" si="10"/>
        <v>155</v>
      </c>
      <c r="Z83" s="7"/>
      <c r="AA83" s="7">
        <f t="shared" si="11"/>
        <v>396</v>
      </c>
      <c r="AB83" s="4"/>
      <c r="AC83" s="4"/>
      <c r="AD83" s="4"/>
      <c r="AE83" s="4">
        <v>0</v>
      </c>
      <c r="AF83" s="4">
        <v>0</v>
      </c>
      <c r="AG83" s="4">
        <v>0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2.75">
      <c r="A84" s="4" t="s">
        <v>128</v>
      </c>
      <c r="B84" s="4"/>
      <c r="C84" s="4"/>
      <c r="D84" s="4"/>
      <c r="E84" s="7">
        <v>5</v>
      </c>
      <c r="F84" s="7"/>
      <c r="G84" s="7">
        <v>148</v>
      </c>
      <c r="H84" s="7"/>
      <c r="I84" s="7">
        <f t="shared" si="8"/>
        <v>29.6</v>
      </c>
      <c r="J84" s="7"/>
      <c r="K84" s="7">
        <v>467</v>
      </c>
      <c r="L84" s="7"/>
      <c r="M84" s="7">
        <v>8</v>
      </c>
      <c r="N84" s="7"/>
      <c r="O84" s="7">
        <v>95</v>
      </c>
      <c r="P84" s="7"/>
      <c r="Q84" s="7">
        <f t="shared" si="9"/>
        <v>11.875</v>
      </c>
      <c r="R84" s="7"/>
      <c r="S84" s="7">
        <v>95</v>
      </c>
      <c r="T84" s="7"/>
      <c r="U84" s="7">
        <v>0</v>
      </c>
      <c r="V84" s="7"/>
      <c r="W84" s="7">
        <v>0</v>
      </c>
      <c r="X84" s="7"/>
      <c r="Y84" s="7">
        <f t="shared" si="10"/>
        <v>243</v>
      </c>
      <c r="Z84" s="7"/>
      <c r="AA84" s="7">
        <f t="shared" si="11"/>
        <v>562</v>
      </c>
      <c r="AB84" s="4"/>
      <c r="AC84" s="4"/>
      <c r="AD84" s="4"/>
      <c r="AE84" s="4">
        <v>0</v>
      </c>
      <c r="AF84" s="4">
        <v>0</v>
      </c>
      <c r="AG84" s="4">
        <v>0</v>
      </c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2.75">
      <c r="A85" s="4" t="s">
        <v>129</v>
      </c>
      <c r="B85" s="4"/>
      <c r="C85" s="4"/>
      <c r="D85" s="4"/>
      <c r="E85" s="7">
        <v>1</v>
      </c>
      <c r="F85" s="7"/>
      <c r="G85" s="7">
        <v>22</v>
      </c>
      <c r="H85" s="7"/>
      <c r="I85" s="7">
        <f t="shared" si="8"/>
        <v>22</v>
      </c>
      <c r="J85" s="7"/>
      <c r="K85" s="7">
        <v>66</v>
      </c>
      <c r="L85" s="7"/>
      <c r="M85" s="7">
        <v>0</v>
      </c>
      <c r="N85" s="7"/>
      <c r="O85" s="7">
        <v>0</v>
      </c>
      <c r="P85" s="7"/>
      <c r="Q85" s="7" t="e">
        <f t="shared" si="9"/>
        <v>#DIV/0!</v>
      </c>
      <c r="R85" s="7"/>
      <c r="S85" s="7">
        <v>0</v>
      </c>
      <c r="T85" s="7"/>
      <c r="U85" s="7">
        <v>1</v>
      </c>
      <c r="V85" s="7"/>
      <c r="W85" s="7">
        <v>1</v>
      </c>
      <c r="X85" s="7"/>
      <c r="Y85" s="7">
        <f t="shared" si="10"/>
        <v>23</v>
      </c>
      <c r="Z85" s="7"/>
      <c r="AA85" s="7">
        <f t="shared" si="11"/>
        <v>67</v>
      </c>
      <c r="AB85" s="4"/>
      <c r="AC85" s="4"/>
      <c r="AD85" s="4"/>
      <c r="AE85" s="4">
        <v>0</v>
      </c>
      <c r="AF85" s="4">
        <v>0</v>
      </c>
      <c r="AG85" s="4">
        <v>0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2.75">
      <c r="A86" s="4" t="s">
        <v>130</v>
      </c>
      <c r="B86" s="4"/>
      <c r="C86" s="4"/>
      <c r="D86" s="4"/>
      <c r="E86" s="7">
        <v>3</v>
      </c>
      <c r="F86" s="7"/>
      <c r="G86" s="7">
        <v>43</v>
      </c>
      <c r="H86" s="7"/>
      <c r="I86" s="7">
        <f t="shared" si="8"/>
        <v>14.333333333333334</v>
      </c>
      <c r="J86" s="7"/>
      <c r="K86" s="7">
        <v>129</v>
      </c>
      <c r="L86" s="7"/>
      <c r="M86" s="7">
        <v>1</v>
      </c>
      <c r="N86" s="7"/>
      <c r="O86" s="7">
        <v>7</v>
      </c>
      <c r="P86" s="7"/>
      <c r="Q86" s="7">
        <f t="shared" si="9"/>
        <v>7</v>
      </c>
      <c r="R86" s="7"/>
      <c r="S86" s="7">
        <v>7</v>
      </c>
      <c r="T86" s="7"/>
      <c r="U86" s="7">
        <v>0</v>
      </c>
      <c r="V86" s="7"/>
      <c r="W86" s="7">
        <v>0</v>
      </c>
      <c r="X86" s="7"/>
      <c r="Y86" s="7">
        <f t="shared" si="10"/>
        <v>50</v>
      </c>
      <c r="Z86" s="7"/>
      <c r="AA86" s="7">
        <f t="shared" si="11"/>
        <v>136</v>
      </c>
      <c r="AB86" s="4"/>
      <c r="AC86" s="4"/>
      <c r="AD86" s="4"/>
      <c r="AE86" s="4">
        <v>0</v>
      </c>
      <c r="AF86" s="4">
        <v>0</v>
      </c>
      <c r="AG86" s="4">
        <v>0</v>
      </c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2.75">
      <c r="A87" s="4" t="s">
        <v>131</v>
      </c>
      <c r="B87" s="4"/>
      <c r="C87" s="4"/>
      <c r="D87" s="4"/>
      <c r="E87" s="7">
        <v>5</v>
      </c>
      <c r="F87" s="7"/>
      <c r="G87" s="7">
        <v>145</v>
      </c>
      <c r="H87" s="7"/>
      <c r="I87" s="7">
        <f t="shared" si="8"/>
        <v>29</v>
      </c>
      <c r="J87" s="7"/>
      <c r="K87" s="7">
        <v>435</v>
      </c>
      <c r="L87" s="7"/>
      <c r="M87" s="7">
        <v>7</v>
      </c>
      <c r="N87" s="7"/>
      <c r="O87" s="7">
        <v>73</v>
      </c>
      <c r="P87" s="7"/>
      <c r="Q87" s="7">
        <f t="shared" si="9"/>
        <v>10.428571428571429</v>
      </c>
      <c r="R87" s="7"/>
      <c r="S87" s="7">
        <v>70</v>
      </c>
      <c r="T87" s="7"/>
      <c r="U87" s="7">
        <v>0</v>
      </c>
      <c r="V87" s="7"/>
      <c r="W87" s="7">
        <v>0</v>
      </c>
      <c r="X87" s="7"/>
      <c r="Y87" s="7">
        <f t="shared" si="10"/>
        <v>218</v>
      </c>
      <c r="Z87" s="7"/>
      <c r="AA87" s="7">
        <f t="shared" si="11"/>
        <v>505</v>
      </c>
      <c r="AB87" s="4"/>
      <c r="AC87" s="4"/>
      <c r="AD87" s="4"/>
      <c r="AE87" s="4">
        <v>0</v>
      </c>
      <c r="AF87" s="4">
        <v>0</v>
      </c>
      <c r="AG87" s="4">
        <v>0</v>
      </c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2.75">
      <c r="A88" s="5" t="s">
        <v>132</v>
      </c>
      <c r="B88" s="5"/>
      <c r="C88" s="5"/>
      <c r="D88" s="5"/>
      <c r="E88" s="6">
        <v>31</v>
      </c>
      <c r="F88" s="6"/>
      <c r="G88" s="6">
        <v>776</v>
      </c>
      <c r="H88" s="6"/>
      <c r="I88" s="6">
        <f t="shared" si="8"/>
        <v>25.032258064516128</v>
      </c>
      <c r="J88" s="6"/>
      <c r="K88" s="6">
        <v>2155</v>
      </c>
      <c r="L88" s="6"/>
      <c r="M88" s="6">
        <v>5</v>
      </c>
      <c r="N88" s="6"/>
      <c r="O88" s="6">
        <v>63</v>
      </c>
      <c r="P88" s="6"/>
      <c r="Q88" s="6">
        <f t="shared" si="9"/>
        <v>12.6</v>
      </c>
      <c r="R88" s="6"/>
      <c r="S88" s="6">
        <v>126</v>
      </c>
      <c r="T88" s="6"/>
      <c r="U88" s="6">
        <v>62</v>
      </c>
      <c r="V88" s="6"/>
      <c r="W88" s="6">
        <v>112</v>
      </c>
      <c r="X88" s="6"/>
      <c r="Y88" s="6">
        <f t="shared" si="10"/>
        <v>901</v>
      </c>
      <c r="Z88" s="6"/>
      <c r="AA88" s="6">
        <f t="shared" si="11"/>
        <v>2393</v>
      </c>
      <c r="AB88" s="5"/>
      <c r="AC88" s="5"/>
      <c r="AD88" s="5"/>
      <c r="AE88" s="5">
        <v>0</v>
      </c>
      <c r="AF88" s="5">
        <v>0</v>
      </c>
      <c r="AG88" s="5">
        <v>0</v>
      </c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5:27" ht="12.75">
      <c r="E89" s="1"/>
      <c r="F89" s="1"/>
      <c r="G89" s="1"/>
      <c r="H89" s="1"/>
      <c r="I89" s="3"/>
      <c r="J89" s="1"/>
      <c r="K89" s="1"/>
      <c r="L89" s="1"/>
      <c r="M89" s="1"/>
      <c r="N89" s="1"/>
      <c r="O89" s="1"/>
      <c r="P89" s="1"/>
      <c r="Q89" s="3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5:27" ht="12" customHeight="1">
      <c r="E90" s="1"/>
      <c r="F90" s="1"/>
      <c r="G90" s="1"/>
      <c r="H90" s="1"/>
      <c r="I90" s="3"/>
      <c r="J90" s="1"/>
      <c r="K90" s="1"/>
      <c r="L90" s="1"/>
      <c r="M90" s="1"/>
      <c r="N90" s="1"/>
      <c r="O90" s="1"/>
      <c r="P90" s="1"/>
      <c r="Q90" s="3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56" ht="12.75">
      <c r="A91" s="5" t="s">
        <v>133</v>
      </c>
      <c r="B91" s="5"/>
      <c r="C91" s="5"/>
      <c r="D91" s="5"/>
      <c r="E91" s="6">
        <v>89</v>
      </c>
      <c r="F91" s="6"/>
      <c r="G91" s="6">
        <v>2607</v>
      </c>
      <c r="H91" s="6"/>
      <c r="I91" s="8">
        <v>29.292134831460675</v>
      </c>
      <c r="J91" s="6"/>
      <c r="K91" s="6">
        <v>7017</v>
      </c>
      <c r="L91" s="6"/>
      <c r="M91" s="6">
        <v>43</v>
      </c>
      <c r="N91" s="6"/>
      <c r="O91" s="6">
        <v>448</v>
      </c>
      <c r="P91" s="6"/>
      <c r="Q91" s="8">
        <v>10.418604651162791</v>
      </c>
      <c r="R91" s="6"/>
      <c r="S91" s="6">
        <v>53</v>
      </c>
      <c r="T91" s="6"/>
      <c r="U91" s="6">
        <v>96</v>
      </c>
      <c r="V91" s="6"/>
      <c r="W91" s="6">
        <v>168</v>
      </c>
      <c r="X91" s="6"/>
      <c r="Y91" s="6">
        <v>3151</v>
      </c>
      <c r="Z91" s="6"/>
      <c r="AA91" s="6">
        <v>7238</v>
      </c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12.75">
      <c r="A92" s="5" t="s">
        <v>134</v>
      </c>
      <c r="B92" s="5"/>
      <c r="C92" s="5"/>
      <c r="D92" s="5"/>
      <c r="E92" s="6">
        <f>E93+E94</f>
        <v>51</v>
      </c>
      <c r="F92" s="6"/>
      <c r="G92" s="6">
        <f>G93+G94</f>
        <v>1552</v>
      </c>
      <c r="H92" s="6"/>
      <c r="I92" s="8">
        <f>G92/E92</f>
        <v>30.431372549019606</v>
      </c>
      <c r="J92" s="6"/>
      <c r="K92" s="6">
        <f>K93+K94</f>
        <v>3108</v>
      </c>
      <c r="L92" s="6"/>
      <c r="M92" s="6">
        <f>M93+M94</f>
        <v>1</v>
      </c>
      <c r="N92" s="6"/>
      <c r="O92" s="6">
        <f>O93+O94</f>
        <v>32</v>
      </c>
      <c r="P92" s="6"/>
      <c r="Q92" s="8">
        <f>O92/M92</f>
        <v>32</v>
      </c>
      <c r="R92" s="6"/>
      <c r="S92" s="6">
        <f>S93+S94</f>
        <v>32</v>
      </c>
      <c r="T92" s="6"/>
      <c r="U92" s="6">
        <f>U93+U94</f>
        <v>10</v>
      </c>
      <c r="V92" s="6"/>
      <c r="W92" s="6">
        <f>W93+W94</f>
        <v>21</v>
      </c>
      <c r="X92" s="6"/>
      <c r="Y92" s="6">
        <f>Y93+Y94</f>
        <v>1594</v>
      </c>
      <c r="Z92" s="6"/>
      <c r="AA92" s="6">
        <f>AA93+AA94</f>
        <v>3161</v>
      </c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ht="12.75">
      <c r="A93" s="4" t="s">
        <v>135</v>
      </c>
      <c r="B93" s="4"/>
      <c r="C93" s="4"/>
      <c r="D93" s="4"/>
      <c r="E93" s="7">
        <v>12</v>
      </c>
      <c r="F93" s="7"/>
      <c r="G93" s="7">
        <v>505</v>
      </c>
      <c r="H93" s="7"/>
      <c r="I93" s="7">
        <f>G93/E93</f>
        <v>42.083333333333336</v>
      </c>
      <c r="J93" s="7"/>
      <c r="K93" s="7">
        <v>1385</v>
      </c>
      <c r="L93" s="7"/>
      <c r="M93" s="7">
        <v>0</v>
      </c>
      <c r="N93" s="7"/>
      <c r="O93" s="7">
        <v>0</v>
      </c>
      <c r="P93" s="7"/>
      <c r="Q93" s="7" t="e">
        <f>O93/M93</f>
        <v>#DIV/0!</v>
      </c>
      <c r="R93" s="7"/>
      <c r="S93" s="7">
        <v>0</v>
      </c>
      <c r="T93" s="7"/>
      <c r="U93" s="7">
        <v>9</v>
      </c>
      <c r="V93" s="7"/>
      <c r="W93" s="7">
        <v>15</v>
      </c>
      <c r="X93" s="7"/>
      <c r="Y93" s="7">
        <f>G93+O93+U93+AF93</f>
        <v>514</v>
      </c>
      <c r="Z93" s="7"/>
      <c r="AA93" s="7">
        <f>K93+S93+W93+AG93</f>
        <v>1400</v>
      </c>
      <c r="AB93" s="4"/>
      <c r="AC93" s="4"/>
      <c r="AD93" s="4"/>
      <c r="AE93" s="4">
        <v>0</v>
      </c>
      <c r="AF93" s="4">
        <v>0</v>
      </c>
      <c r="AG93" s="4">
        <v>0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2.75">
      <c r="A94" s="4" t="s">
        <v>136</v>
      </c>
      <c r="B94" s="4"/>
      <c r="C94" s="4"/>
      <c r="D94" s="4"/>
      <c r="E94" s="7">
        <v>39</v>
      </c>
      <c r="F94" s="7"/>
      <c r="G94" s="7">
        <v>1047</v>
      </c>
      <c r="H94" s="7"/>
      <c r="I94" s="7">
        <f>G94/E94</f>
        <v>26.846153846153847</v>
      </c>
      <c r="J94" s="7"/>
      <c r="K94" s="7">
        <v>1723</v>
      </c>
      <c r="L94" s="7"/>
      <c r="M94" s="7">
        <v>1</v>
      </c>
      <c r="N94" s="7"/>
      <c r="O94" s="7">
        <v>32</v>
      </c>
      <c r="P94" s="7"/>
      <c r="Q94" s="7">
        <f>O94/M94</f>
        <v>32</v>
      </c>
      <c r="R94" s="7"/>
      <c r="S94" s="7">
        <v>32</v>
      </c>
      <c r="T94" s="7"/>
      <c r="U94" s="7">
        <v>1</v>
      </c>
      <c r="V94" s="7"/>
      <c r="W94" s="7">
        <v>6</v>
      </c>
      <c r="X94" s="7"/>
      <c r="Y94" s="7">
        <f>G94+O94+U94+AF94</f>
        <v>1080</v>
      </c>
      <c r="Z94" s="7"/>
      <c r="AA94" s="7">
        <f>K94+S94+W94+AG94</f>
        <v>1761</v>
      </c>
      <c r="AB94" s="4"/>
      <c r="AC94" s="4"/>
      <c r="AD94" s="4"/>
      <c r="AE94" s="4">
        <v>0</v>
      </c>
      <c r="AF94" s="4">
        <v>0</v>
      </c>
      <c r="AG94" s="4">
        <v>0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2.75">
      <c r="A95" s="5" t="s">
        <v>137</v>
      </c>
      <c r="B95" s="5"/>
      <c r="C95" s="5"/>
      <c r="D95" s="5"/>
      <c r="E95" s="6">
        <v>38</v>
      </c>
      <c r="F95" s="6"/>
      <c r="G95" s="6">
        <v>1055</v>
      </c>
      <c r="H95" s="6"/>
      <c r="I95" s="6">
        <f>G95/E95</f>
        <v>27.763157894736842</v>
      </c>
      <c r="J95" s="6"/>
      <c r="K95" s="6">
        <v>3909</v>
      </c>
      <c r="L95" s="6"/>
      <c r="M95" s="6">
        <v>42</v>
      </c>
      <c r="N95" s="6"/>
      <c r="O95" s="6">
        <v>416</v>
      </c>
      <c r="P95" s="6"/>
      <c r="Q95" s="6">
        <f>O95/M95</f>
        <v>9.904761904761905</v>
      </c>
      <c r="R95" s="6"/>
      <c r="S95" s="6">
        <v>21</v>
      </c>
      <c r="T95" s="6"/>
      <c r="U95" s="6">
        <v>86</v>
      </c>
      <c r="V95" s="6"/>
      <c r="W95" s="6">
        <v>147</v>
      </c>
      <c r="X95" s="6"/>
      <c r="Y95" s="6">
        <f>G95+O95+U95+AF95</f>
        <v>1557</v>
      </c>
      <c r="Z95" s="6"/>
      <c r="AA95" s="6">
        <f>K95+S95+W95+AG95</f>
        <v>4077</v>
      </c>
      <c r="AB95" s="5"/>
      <c r="AC95" s="5"/>
      <c r="AD95" s="5"/>
      <c r="AE95" s="5">
        <v>0</v>
      </c>
      <c r="AF95" s="5">
        <v>0</v>
      </c>
      <c r="AG95" s="5">
        <v>0</v>
      </c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5:27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56" ht="12.75">
      <c r="A97" s="5" t="s">
        <v>138</v>
      </c>
      <c r="B97" s="5"/>
      <c r="C97" s="5"/>
      <c r="D97" s="5"/>
      <c r="E97" s="6">
        <v>3</v>
      </c>
      <c r="F97" s="6"/>
      <c r="G97" s="6">
        <v>79</v>
      </c>
      <c r="H97" s="6"/>
      <c r="I97" s="6">
        <f>G97/E97</f>
        <v>26.333333333333332</v>
      </c>
      <c r="J97" s="6"/>
      <c r="K97" s="6">
        <v>237</v>
      </c>
      <c r="L97" s="6"/>
      <c r="M97" s="6">
        <v>0</v>
      </c>
      <c r="N97" s="6"/>
      <c r="O97" s="6">
        <v>0</v>
      </c>
      <c r="P97" s="6"/>
      <c r="Q97" s="6" t="e">
        <f>O97/M97</f>
        <v>#DIV/0!</v>
      </c>
      <c r="R97" s="6"/>
      <c r="S97" s="6">
        <v>0</v>
      </c>
      <c r="T97" s="6"/>
      <c r="U97" s="6">
        <v>0</v>
      </c>
      <c r="V97" s="6"/>
      <c r="W97" s="6">
        <v>0</v>
      </c>
      <c r="X97" s="6"/>
      <c r="Y97" s="6">
        <f>G97+O97+U97+AF97</f>
        <v>79</v>
      </c>
      <c r="Z97" s="6"/>
      <c r="AA97" s="6">
        <f>K97+S97+W97+AG97</f>
        <v>237</v>
      </c>
      <c r="AB97" s="5"/>
      <c r="AC97" s="5"/>
      <c r="AD97" s="5"/>
      <c r="AE97" s="5">
        <v>0</v>
      </c>
      <c r="AF97" s="5">
        <v>0</v>
      </c>
      <c r="AG97" s="5">
        <v>0</v>
      </c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12.75">
      <c r="A98" s="5" t="s">
        <v>139</v>
      </c>
      <c r="B98" s="5"/>
      <c r="C98" s="5"/>
      <c r="D98" s="5"/>
      <c r="E98" s="6">
        <v>4</v>
      </c>
      <c r="F98" s="6"/>
      <c r="G98" s="6">
        <v>51</v>
      </c>
      <c r="H98" s="6"/>
      <c r="I98" s="6">
        <f>G98/E98</f>
        <v>12.75</v>
      </c>
      <c r="J98" s="6"/>
      <c r="K98" s="6">
        <v>75</v>
      </c>
      <c r="L98" s="6"/>
      <c r="M98" s="6">
        <v>4</v>
      </c>
      <c r="N98" s="6"/>
      <c r="O98" s="6">
        <v>50</v>
      </c>
      <c r="P98" s="6"/>
      <c r="Q98" s="6">
        <f>O98/M98</f>
        <v>12.5</v>
      </c>
      <c r="R98" s="6"/>
      <c r="S98" s="6">
        <v>0</v>
      </c>
      <c r="T98" s="6"/>
      <c r="U98" s="6">
        <v>0</v>
      </c>
      <c r="V98" s="6"/>
      <c r="W98" s="6">
        <v>0</v>
      </c>
      <c r="X98" s="6"/>
      <c r="Y98" s="6">
        <f>G98+O98+U98+AF98</f>
        <v>101</v>
      </c>
      <c r="Z98" s="6"/>
      <c r="AA98" s="6">
        <f>K98+S98+W98+AG98</f>
        <v>75</v>
      </c>
      <c r="AB98" s="5"/>
      <c r="AC98" s="5"/>
      <c r="AD98" s="5"/>
      <c r="AE98" s="5">
        <v>0</v>
      </c>
      <c r="AF98" s="5">
        <v>0</v>
      </c>
      <c r="AG98" s="5">
        <v>0</v>
      </c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ht="12.75">
      <c r="A99" s="5" t="s">
        <v>140</v>
      </c>
      <c r="B99" s="5"/>
      <c r="C99" s="5"/>
      <c r="D99" s="5"/>
      <c r="E99" s="6">
        <v>2</v>
      </c>
      <c r="F99" s="6"/>
      <c r="G99" s="6">
        <v>32</v>
      </c>
      <c r="H99" s="6"/>
      <c r="I99" s="6">
        <f>G99/E99</f>
        <v>16</v>
      </c>
      <c r="J99" s="6"/>
      <c r="K99" s="6">
        <v>96</v>
      </c>
      <c r="L99" s="6"/>
      <c r="M99" s="6">
        <v>3</v>
      </c>
      <c r="N99" s="6"/>
      <c r="O99" s="6">
        <v>23</v>
      </c>
      <c r="P99" s="6"/>
      <c r="Q99" s="6">
        <f>O99/M99</f>
        <v>7.666666666666667</v>
      </c>
      <c r="R99" s="6"/>
      <c r="S99" s="6">
        <v>31</v>
      </c>
      <c r="T99" s="6"/>
      <c r="U99" s="6">
        <v>0</v>
      </c>
      <c r="V99" s="6"/>
      <c r="W99" s="6">
        <v>0</v>
      </c>
      <c r="X99" s="6"/>
      <c r="Y99" s="6">
        <f>G99+O99+U99+AF99</f>
        <v>55</v>
      </c>
      <c r="Z99" s="6"/>
      <c r="AA99" s="6">
        <f>K99+S99+W99+AG99</f>
        <v>127</v>
      </c>
      <c r="AB99" s="5"/>
      <c r="AC99" s="5"/>
      <c r="AD99" s="5"/>
      <c r="AE99" s="5">
        <v>0</v>
      </c>
      <c r="AF99" s="5">
        <v>0</v>
      </c>
      <c r="AG99" s="5">
        <v>0</v>
      </c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ht="12.75">
      <c r="A100" s="5" t="s">
        <v>141</v>
      </c>
      <c r="B100" s="5"/>
      <c r="C100" s="5"/>
      <c r="D100" s="5"/>
      <c r="E100" s="6">
        <v>0</v>
      </c>
      <c r="F100" s="6"/>
      <c r="G100" s="6">
        <v>0</v>
      </c>
      <c r="H100" s="6"/>
      <c r="I100" s="6" t="e">
        <f>G100/E100</f>
        <v>#DIV/0!</v>
      </c>
      <c r="J100" s="6"/>
      <c r="K100" s="6">
        <v>0</v>
      </c>
      <c r="L100" s="6"/>
      <c r="M100" s="6">
        <v>0</v>
      </c>
      <c r="N100" s="6"/>
      <c r="O100" s="6">
        <v>0</v>
      </c>
      <c r="P100" s="6"/>
      <c r="Q100" s="6" t="e">
        <f>O100/M100</f>
        <v>#DIV/0!</v>
      </c>
      <c r="R100" s="6"/>
      <c r="S100" s="6">
        <v>0</v>
      </c>
      <c r="T100" s="6"/>
      <c r="U100" s="6">
        <v>0</v>
      </c>
      <c r="V100" s="6"/>
      <c r="W100" s="6">
        <v>0</v>
      </c>
      <c r="X100" s="6"/>
      <c r="Y100" s="6">
        <f>G100+O100+U100+AF100</f>
        <v>42</v>
      </c>
      <c r="Z100" s="6"/>
      <c r="AA100" s="6">
        <f>K100+S100+W100+AG100</f>
        <v>630</v>
      </c>
      <c r="AB100" s="5"/>
      <c r="AC100" s="5"/>
      <c r="AD100" s="5"/>
      <c r="AE100" s="5">
        <v>13</v>
      </c>
      <c r="AF100" s="5">
        <v>42</v>
      </c>
      <c r="AG100" s="5">
        <v>630</v>
      </c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ht="12.75">
      <c r="A101" s="5" t="s">
        <v>142</v>
      </c>
      <c r="B101" s="5"/>
      <c r="C101" s="5"/>
      <c r="D101" s="5"/>
      <c r="E101" s="6">
        <v>0</v>
      </c>
      <c r="F101" s="6"/>
      <c r="G101" s="6">
        <v>0</v>
      </c>
      <c r="H101" s="6"/>
      <c r="I101" s="6" t="e">
        <f>G101/E101</f>
        <v>#DIV/0!</v>
      </c>
      <c r="J101" s="6"/>
      <c r="K101" s="6">
        <v>0</v>
      </c>
      <c r="L101" s="6"/>
      <c r="M101" s="6">
        <v>0</v>
      </c>
      <c r="N101" s="6"/>
      <c r="O101" s="6">
        <v>0</v>
      </c>
      <c r="P101" s="6"/>
      <c r="Q101" s="6" t="e">
        <f>O101/M101</f>
        <v>#DIV/0!</v>
      </c>
      <c r="R101" s="6"/>
      <c r="S101" s="6">
        <v>0</v>
      </c>
      <c r="T101" s="6"/>
      <c r="U101" s="6">
        <v>0</v>
      </c>
      <c r="V101" s="6"/>
      <c r="W101" s="6">
        <v>0</v>
      </c>
      <c r="X101" s="6"/>
      <c r="Y101" s="6">
        <f>G101+O101+U101+AF101</f>
        <v>2</v>
      </c>
      <c r="Z101" s="6"/>
      <c r="AA101" s="6">
        <f>K101+S101+W101+AG101</f>
        <v>4</v>
      </c>
      <c r="AB101" s="5"/>
      <c r="AC101" s="5"/>
      <c r="AD101" s="5"/>
      <c r="AE101" s="5">
        <v>2</v>
      </c>
      <c r="AF101" s="5">
        <v>2</v>
      </c>
      <c r="AG101" s="5">
        <v>4</v>
      </c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ht="12.75">
      <c r="Q102" s="2"/>
    </row>
    <row r="103" spans="1:256" ht="12.75">
      <c r="A103" s="6"/>
      <c r="B103" s="6"/>
      <c r="C103" s="6"/>
      <c r="D103" s="6"/>
      <c r="E103" s="6">
        <v>1776</v>
      </c>
      <c r="F103" s="6"/>
      <c r="G103" s="6">
        <v>55403</v>
      </c>
      <c r="H103" s="6"/>
      <c r="I103" s="6">
        <v>31.195382882882882</v>
      </c>
      <c r="J103" s="6"/>
      <c r="K103" s="6">
        <v>163143</v>
      </c>
      <c r="L103" s="6"/>
      <c r="M103" s="6">
        <v>394</v>
      </c>
      <c r="N103" s="6"/>
      <c r="O103" s="6">
        <v>7399</v>
      </c>
      <c r="P103" s="6"/>
      <c r="Q103" s="6">
        <v>18.779187817258883</v>
      </c>
      <c r="R103" s="6"/>
      <c r="S103" s="6">
        <v>6591</v>
      </c>
      <c r="T103" s="6"/>
      <c r="U103" s="6">
        <v>1838</v>
      </c>
      <c r="V103" s="6"/>
      <c r="W103" s="6">
        <v>6196</v>
      </c>
      <c r="X103" s="6"/>
      <c r="Y103" s="6">
        <v>64684</v>
      </c>
      <c r="Z103" s="6"/>
      <c r="AA103" s="6">
        <v>176564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ht="12.75">
      <c r="Q104" s="2"/>
    </row>
    <row r="105" ht="12.75">
      <c r="Q105" s="2"/>
    </row>
    <row r="106" ht="12.75">
      <c r="Q106" s="2"/>
    </row>
    <row r="107" ht="12.75">
      <c r="Q107" s="2"/>
    </row>
    <row r="108" ht="12.75">
      <c r="Q108" s="2"/>
    </row>
    <row r="109" ht="12.75">
      <c r="Q109" s="2"/>
    </row>
    <row r="110" ht="12.75">
      <c r="Q110" s="2"/>
    </row>
    <row r="111" ht="12.75">
      <c r="Q111" s="2"/>
    </row>
    <row r="112" ht="12.75">
      <c r="Q112" s="2"/>
    </row>
  </sheetData>
  <sheetProtection/>
  <printOptions horizontalCentered="1"/>
  <pageMargins left="0.1" right="0.1" top="0.8333333333333334" bottom="0" header="0.33333333333333337" footer="0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2014-04-14T14:06:38Z</cp:lastPrinted>
  <dcterms:created xsi:type="dcterms:W3CDTF">1997-10-10T13:05:55Z</dcterms:created>
  <dcterms:modified xsi:type="dcterms:W3CDTF">2017-04-10T18:30:54Z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-1702750978</vt:i4>
  </property>
  <property fmtid="{D5CDD505-2E9C-101B-9397-08002B2CF9AE}" pid="3" name="_EmailSubject">
    <vt:lpwstr>FB Table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