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955" tabRatio="500" activeTab="0"/>
  </bookViews>
  <sheets>
    <sheet name="A" sheetId="1" r:id="rId1"/>
  </sheets>
  <definedNames>
    <definedName name="_xlnm.Print_Area" localSheetId="0">'A'!$A$9:$L$313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<sst xmlns="http://schemas.openxmlformats.org/spreadsheetml/2006/main" count="311" uniqueCount="293">
  <si>
    <t>UNDESIGNATED</t>
  </si>
  <si>
    <t xml:space="preserve">   Undesignated</t>
  </si>
  <si>
    <t xml:space="preserve">   Art</t>
  </si>
  <si>
    <t xml:space="preserve">   Biology</t>
  </si>
  <si>
    <t xml:space="preserve">   Chemistry</t>
  </si>
  <si>
    <t xml:space="preserve">   Communication Studies</t>
  </si>
  <si>
    <t xml:space="preserve">   Criminal Justice</t>
  </si>
  <si>
    <t xml:space="preserve">     Dance</t>
  </si>
  <si>
    <t xml:space="preserve">     Theatre</t>
  </si>
  <si>
    <t xml:space="preserve">   English</t>
  </si>
  <si>
    <t xml:space="preserve">     French</t>
  </si>
  <si>
    <t xml:space="preserve">     German</t>
  </si>
  <si>
    <t xml:space="preserve">     Spanish</t>
  </si>
  <si>
    <t xml:space="preserve">   Geography &amp; Earth Sciences</t>
  </si>
  <si>
    <t xml:space="preserve">     Earth Science</t>
  </si>
  <si>
    <t xml:space="preserve">     Geography</t>
  </si>
  <si>
    <t xml:space="preserve">     Geology</t>
  </si>
  <si>
    <t xml:space="preserve">   Gerontology</t>
  </si>
  <si>
    <t xml:space="preserve">   Music</t>
  </si>
  <si>
    <t xml:space="preserve">   Philosophy</t>
  </si>
  <si>
    <t xml:space="preserve">   Political Science</t>
  </si>
  <si>
    <t xml:space="preserve">   Psychology</t>
  </si>
  <si>
    <t xml:space="preserve">     Psychology</t>
  </si>
  <si>
    <t xml:space="preserve">   Religious Studies</t>
  </si>
  <si>
    <t xml:space="preserve">     Social Work</t>
  </si>
  <si>
    <t xml:space="preserve">     Social Work - Lower Division</t>
  </si>
  <si>
    <t xml:space="preserve">BUSINESS ADMINISTRATION  </t>
  </si>
  <si>
    <t xml:space="preserve">   Pre-Business</t>
  </si>
  <si>
    <t xml:space="preserve">   Accounting</t>
  </si>
  <si>
    <t xml:space="preserve">   Economics</t>
  </si>
  <si>
    <t xml:space="preserve">   Finance &amp; Business Law</t>
  </si>
  <si>
    <t xml:space="preserve">   Management</t>
  </si>
  <si>
    <t xml:space="preserve">   Marketing</t>
  </si>
  <si>
    <t xml:space="preserve">     International Business</t>
  </si>
  <si>
    <t xml:space="preserve">     Marketing</t>
  </si>
  <si>
    <t>EDUCATION</t>
  </si>
  <si>
    <t xml:space="preserve">   Certification</t>
  </si>
  <si>
    <t xml:space="preserve">   Pre-Elementary Education</t>
  </si>
  <si>
    <t xml:space="preserve">   Pre-Middle Grades Education</t>
  </si>
  <si>
    <t xml:space="preserve">   Pre-Special Education</t>
  </si>
  <si>
    <t xml:space="preserve">     Child &amp; Family Development</t>
  </si>
  <si>
    <t xml:space="preserve">     Counseling - Community</t>
  </si>
  <si>
    <t xml:space="preserve">     Counseling - School</t>
  </si>
  <si>
    <t xml:space="preserve">     Special Education</t>
  </si>
  <si>
    <t xml:space="preserve">     Educational Leadership</t>
  </si>
  <si>
    <t xml:space="preserve">     School Administration</t>
  </si>
  <si>
    <t xml:space="preserve">   Middle, Secondary, &amp; K-12 Education</t>
  </si>
  <si>
    <t xml:space="preserve">   Reading &amp; Elementary Education</t>
  </si>
  <si>
    <t xml:space="preserve">     Elementary Education</t>
  </si>
  <si>
    <t>ENGINEERING</t>
  </si>
  <si>
    <t xml:space="preserve">   </t>
  </si>
  <si>
    <t xml:space="preserve">   Computer Science</t>
  </si>
  <si>
    <t xml:space="preserve">   Engineering Technology</t>
  </si>
  <si>
    <t xml:space="preserve">     Pre-Nursing Freshmen</t>
  </si>
  <si>
    <t xml:space="preserve">     Pre-Nursing Transfer</t>
  </si>
  <si>
    <t xml:space="preserve">   Nursing</t>
  </si>
  <si>
    <t>GRAND TOTAL</t>
  </si>
  <si>
    <t xml:space="preserve">       FT</t>
  </si>
  <si>
    <t xml:space="preserve">      PT</t>
  </si>
  <si>
    <t xml:space="preserve"> </t>
  </si>
  <si>
    <t xml:space="preserve">       FTE</t>
  </si>
  <si>
    <t xml:space="preserve">     FT</t>
  </si>
  <si>
    <t xml:space="preserve">     PT</t>
  </si>
  <si>
    <t xml:space="preserve">      FTE</t>
  </si>
  <si>
    <t>UNDERGRADUATE AND GRADUATE FULL-TIME AND PART-TIME</t>
  </si>
  <si>
    <t xml:space="preserve">     Dance Education</t>
  </si>
  <si>
    <t xml:space="preserve">     Theatre Education</t>
  </si>
  <si>
    <t xml:space="preserve">     Industrial &amp; Operations Management</t>
  </si>
  <si>
    <t xml:space="preserve">     Management Information Systems</t>
  </si>
  <si>
    <t xml:space="preserve">     English</t>
  </si>
  <si>
    <t xml:space="preserve">   Languages &amp; Culture Studies</t>
  </si>
  <si>
    <t xml:space="preserve">     Computer Engineering</t>
  </si>
  <si>
    <t xml:space="preserve">     Electrical Engineering</t>
  </si>
  <si>
    <t xml:space="preserve">   Electrical &amp; Computer Engineering</t>
  </si>
  <si>
    <t xml:space="preserve">     English Education</t>
  </si>
  <si>
    <t>Source:  Computerized data from Institutional Research Office files.</t>
  </si>
  <si>
    <t xml:space="preserve">     Child &amp; Family Studies</t>
  </si>
  <si>
    <t xml:space="preserve">   Social Work</t>
  </si>
  <si>
    <t xml:space="preserve">     Curriculum &amp; Supervision</t>
  </si>
  <si>
    <t xml:space="preserve">   Engineering Management</t>
  </si>
  <si>
    <t xml:space="preserve">     Middle Grades &amp; Secondary Education</t>
  </si>
  <si>
    <t xml:space="preserve">        Knowledge Discovery</t>
  </si>
  <si>
    <t xml:space="preserve">   Software &amp; Information Systems</t>
  </si>
  <si>
    <t xml:space="preserve">     Counseling</t>
  </si>
  <si>
    <t>HEALTH &amp; HUMAN SERVICES</t>
  </si>
  <si>
    <t xml:space="preserve">     Athletic Training</t>
  </si>
  <si>
    <t xml:space="preserve">     Reading, Language &amp; Literacy</t>
  </si>
  <si>
    <t xml:space="preserve">   Kinesiology</t>
  </si>
  <si>
    <t xml:space="preserve">     Health Administration</t>
  </si>
  <si>
    <t xml:space="preserve">     Information Technology</t>
  </si>
  <si>
    <t xml:space="preserve">  Educational Leadership</t>
  </si>
  <si>
    <t xml:space="preserve">     Art</t>
  </si>
  <si>
    <t xml:space="preserve">     Pre-Art</t>
  </si>
  <si>
    <t xml:space="preserve">     Music</t>
  </si>
  <si>
    <t xml:space="preserve">     Music Education</t>
  </si>
  <si>
    <t xml:space="preserve">     Music Performance</t>
  </si>
  <si>
    <t xml:space="preserve">     Pre-Kinesiology</t>
  </si>
  <si>
    <t xml:space="preserve">     Art Administration</t>
  </si>
  <si>
    <t xml:space="preserve">     Philosophy</t>
  </si>
  <si>
    <t xml:space="preserve">     Graduate Certificate in Applied Ethics</t>
  </si>
  <si>
    <t xml:space="preserve">     Political Science</t>
  </si>
  <si>
    <t xml:space="preserve">     Physics</t>
  </si>
  <si>
    <t xml:space="preserve">     Optical Science and Engineering</t>
  </si>
  <si>
    <t xml:space="preserve">     Public Administration</t>
  </si>
  <si>
    <t xml:space="preserve">     Finance</t>
  </si>
  <si>
    <t xml:space="preserve">     Mathematical Finance</t>
  </si>
  <si>
    <t xml:space="preserve">     Communication Studies</t>
  </si>
  <si>
    <t xml:space="preserve">     Pre-Communication Studies</t>
  </si>
  <si>
    <t xml:space="preserve">   Counseling</t>
  </si>
  <si>
    <t xml:space="preserve">   Special Education &amp; Child Development</t>
  </si>
  <si>
    <t xml:space="preserve">     Applied Physics</t>
  </si>
  <si>
    <t xml:space="preserve">     Applied Mathematics</t>
  </si>
  <si>
    <t xml:space="preserve">     Mathematics</t>
  </si>
  <si>
    <t xml:space="preserve">     Mathematics Education</t>
  </si>
  <si>
    <t xml:space="preserve">     Civil Engineering</t>
  </si>
  <si>
    <t xml:space="preserve">     Infrastructure &amp; Environmental Services</t>
  </si>
  <si>
    <t xml:space="preserve">   Mathematics &amp; Statistics</t>
  </si>
  <si>
    <t xml:space="preserve">     Graduate Certificate in Gerontology</t>
  </si>
  <si>
    <t xml:space="preserve">     Gerontology</t>
  </si>
  <si>
    <t xml:space="preserve">     Health Psychology</t>
  </si>
  <si>
    <t xml:space="preserve">   MAT - Foreign Language Education (K-12)</t>
  </si>
  <si>
    <t xml:space="preserve">     Clinical Exercise Physiology</t>
  </si>
  <si>
    <t xml:space="preserve">     Health Services Research</t>
  </si>
  <si>
    <t xml:space="preserve">     Meteorology</t>
  </si>
  <si>
    <t xml:space="preserve"> Undergrad</t>
  </si>
  <si>
    <t xml:space="preserve">  Undergrad</t>
  </si>
  <si>
    <t xml:space="preserve">   Grad</t>
  </si>
  <si>
    <t xml:space="preserve">     Grad</t>
  </si>
  <si>
    <t xml:space="preserve">  </t>
  </si>
  <si>
    <t>DEGREE CREDIT HEADCOUNT ENROLLMENT AND FULL-TIME EQUIVALENT</t>
  </si>
  <si>
    <t>TABLE III-3a</t>
  </si>
  <si>
    <t xml:space="preserve">   Physics &amp; Optical Sciences</t>
  </si>
  <si>
    <t xml:space="preserve">      Pre-Accounting</t>
  </si>
  <si>
    <t xml:space="preserve">      Accounting</t>
  </si>
  <si>
    <t xml:space="preserve">      Pre-Economics</t>
  </si>
  <si>
    <t xml:space="preserve">      Economics</t>
  </si>
  <si>
    <t xml:space="preserve">     Middle Grades Education</t>
  </si>
  <si>
    <t xml:space="preserve">   Africana Studies</t>
  </si>
  <si>
    <t xml:space="preserve">   Bus Info Systems &amp; Operations Mgt</t>
  </si>
  <si>
    <t xml:space="preserve">     Teaching English as Sec Language</t>
  </si>
  <si>
    <t xml:space="preserve">     Teacher Licensure/Spec Educ Grad</t>
  </si>
  <si>
    <t xml:space="preserve">     Civil Engineering Technology</t>
  </si>
  <si>
    <t xml:space="preserve">     Electrical Engineering Technology</t>
  </si>
  <si>
    <t xml:space="preserve">     Fire Safety Engineering Technology</t>
  </si>
  <si>
    <t xml:space="preserve">     Mechanical Engineering Technology</t>
  </si>
  <si>
    <t xml:space="preserve">   Mechanical Egr &amp; Egr Science</t>
  </si>
  <si>
    <t xml:space="preserve">     Art History</t>
  </si>
  <si>
    <t xml:space="preserve">     Biology</t>
  </si>
  <si>
    <t xml:space="preserve">     Pre-Biology</t>
  </si>
  <si>
    <t xml:space="preserve">     Construction Management</t>
  </si>
  <si>
    <t xml:space="preserve">     Engineering Technology, Undesignated</t>
  </si>
  <si>
    <t xml:space="preserve">   Engineering Undesignated</t>
  </si>
  <si>
    <t xml:space="preserve">     Exercise Science</t>
  </si>
  <si>
    <t xml:space="preserve">     Ethics &amp; Applied Philosophy</t>
  </si>
  <si>
    <t xml:space="preserve">   Business Administration</t>
  </si>
  <si>
    <t xml:space="preserve">      Business - PhD</t>
  </si>
  <si>
    <t xml:space="preserve">     Instructional Systems Technology</t>
  </si>
  <si>
    <t>COMPUTING AND INFORMATICS</t>
  </si>
  <si>
    <t xml:space="preserve">     Criminal Justice</t>
  </si>
  <si>
    <t xml:space="preserve">     Pre-Criminal Justice</t>
  </si>
  <si>
    <t xml:space="preserve">     Mathematics for Business</t>
  </si>
  <si>
    <t xml:space="preserve"> School of Nursing</t>
  </si>
  <si>
    <t xml:space="preserve">     Public Health</t>
  </si>
  <si>
    <t xml:space="preserve">     Respiratory Therapy</t>
  </si>
  <si>
    <t xml:space="preserve">   Nursing - Pathways Program</t>
  </si>
  <si>
    <t xml:space="preserve">     Pre-Nursing Pathways Program</t>
  </si>
  <si>
    <t xml:space="preserve">   English Language Training Institute</t>
  </si>
  <si>
    <t xml:space="preserve">   Pending - Architecture</t>
  </si>
  <si>
    <t xml:space="preserve">     Pre-Public Health</t>
  </si>
  <si>
    <t xml:space="preserve">     Chemistry</t>
  </si>
  <si>
    <t xml:space="preserve">     Nanoscale Science</t>
  </si>
  <si>
    <t xml:space="preserve">     Graduate Certificate in Non-Profit Management</t>
  </si>
  <si>
    <t xml:space="preserve">     Graduate Certificate in Emergency Management</t>
  </si>
  <si>
    <t xml:space="preserve">     Psychology - Clinical/Community</t>
  </si>
  <si>
    <t xml:space="preserve">     Psychology - Industrial/Organizational</t>
  </si>
  <si>
    <t xml:space="preserve">     Graduate Certificate in Cognitive Sciences</t>
  </si>
  <si>
    <t xml:space="preserve">      MBA - Mexico</t>
  </si>
  <si>
    <t xml:space="preserve">      MBA - Taiwan</t>
  </si>
  <si>
    <t xml:space="preserve">      MBA - U.S.</t>
  </si>
  <si>
    <t xml:space="preserve">      MBA in Sports Marketing</t>
  </si>
  <si>
    <t xml:space="preserve">   MAT - Art Education (K-12)</t>
  </si>
  <si>
    <t xml:space="preserve">   MAT - Elementary Education (K-6)</t>
  </si>
  <si>
    <t xml:space="preserve">   MAT - English as a Second Language (K-12)</t>
  </si>
  <si>
    <t xml:space="preserve">   MAT - Middle Grades Education (6-9)</t>
  </si>
  <si>
    <t xml:space="preserve">   MAT - Music Education (K-12)</t>
  </si>
  <si>
    <t xml:space="preserve">   MAT - Secondary Education (9-12)</t>
  </si>
  <si>
    <t xml:space="preserve">   MAT - Special Education (K-12)</t>
  </si>
  <si>
    <t xml:space="preserve">   MAT - Theatre Education (K-12)</t>
  </si>
  <si>
    <t xml:space="preserve">   Nursing Systems &amp; Populations</t>
  </si>
  <si>
    <t xml:space="preserve">   Nursing - Community Health</t>
  </si>
  <si>
    <t xml:space="preserve">   Nursing - Mental Health</t>
  </si>
  <si>
    <t xml:space="preserve">   Nursing - Anesthesia</t>
  </si>
  <si>
    <t xml:space="preserve">   Post-Master's Cert in Family Nurse Practitioner</t>
  </si>
  <si>
    <t xml:space="preserve">   Family Nurse Practitioner</t>
  </si>
  <si>
    <t xml:space="preserve">     Graduate Certificate in Applied Linguistics</t>
  </si>
  <si>
    <t xml:space="preserve">     Graduate Certificate in Tech/Prof Writing </t>
  </si>
  <si>
    <t xml:space="preserve">     Graduate Certificate In Translating</t>
  </si>
  <si>
    <t xml:space="preserve">     Graduate Cert In Substance Abuse Counseling</t>
  </si>
  <si>
    <t xml:space="preserve">     Graduate Certification In Curr &amp; Supervision</t>
  </si>
  <si>
    <t xml:space="preserve">     Graduate Cert In Child &amp; Family Development</t>
  </si>
  <si>
    <t xml:space="preserve">     Graduate Cert In Special Educ -  Academically Gifted</t>
  </si>
  <si>
    <t xml:space="preserve">     Graduate Cert In Supported Employment &amp; Transition</t>
  </si>
  <si>
    <t xml:space="preserve">     Graduate Cert in Clinical Exercise Physiology</t>
  </si>
  <si>
    <t xml:space="preserve">   MBA Plus Post-Master's Certificate</t>
  </si>
  <si>
    <t xml:space="preserve">     Graduate Certificate In Advanced Databases &amp; </t>
  </si>
  <si>
    <t xml:space="preserve">     Graduate Certificate In Information Technology</t>
  </si>
  <si>
    <t xml:space="preserve">     Graduate Certificate In Info Security/Privacy</t>
  </si>
  <si>
    <t xml:space="preserve">   Public Health Sciences</t>
  </si>
  <si>
    <t xml:space="preserve">   Civil &amp; Environmental Engineering</t>
  </si>
  <si>
    <t xml:space="preserve">   Nursing - Advanced Clinical</t>
  </si>
  <si>
    <t xml:space="preserve">   Post-Master's Cert in Advanced Clinical</t>
  </si>
  <si>
    <t xml:space="preserve">   Post-Master's Cert in Anesthesia</t>
  </si>
  <si>
    <t xml:space="preserve">   Nursing &amp; Health Administration</t>
  </si>
  <si>
    <t xml:space="preserve">      MBA - Hong Kong</t>
  </si>
  <si>
    <t xml:space="preserve">   Nurse Educator</t>
  </si>
  <si>
    <t xml:space="preserve">   Graduate Certificate In Nurse Educator</t>
  </si>
  <si>
    <t>ARTS &amp; ARCHITECTURE</t>
  </si>
  <si>
    <t xml:space="preserve">   Dance</t>
  </si>
  <si>
    <t xml:space="preserve">   Theatre</t>
  </si>
  <si>
    <t xml:space="preserve">   Architecture</t>
  </si>
  <si>
    <t xml:space="preserve">   Sociology</t>
  </si>
  <si>
    <t xml:space="preserve">   Anthropology</t>
  </si>
  <si>
    <t xml:space="preserve">     International Studies</t>
  </si>
  <si>
    <t xml:space="preserve">     Latin-American Studies</t>
  </si>
  <si>
    <t>UNIVERSITY COLLEGE</t>
  </si>
  <si>
    <t xml:space="preserve">   Pre-Child and Family Development</t>
  </si>
  <si>
    <t xml:space="preserve">   Systems Engineering</t>
  </si>
  <si>
    <t xml:space="preserve">     Liberal Studies</t>
  </si>
  <si>
    <t xml:space="preserve">     Organizational Science</t>
  </si>
  <si>
    <t xml:space="preserve">     Public Policy</t>
  </si>
  <si>
    <t xml:space="preserve">     Women's Studies</t>
  </si>
  <si>
    <t xml:space="preserve">   Cert at Regional Alt Licensing Center</t>
  </si>
  <si>
    <t xml:space="preserve">   Curriculum and Instruction</t>
  </si>
  <si>
    <t xml:space="preserve">   Grad Cert - Teaching</t>
  </si>
  <si>
    <t xml:space="preserve">   Post-Master's Cert in Advanced Practice Nursing</t>
  </si>
  <si>
    <t>LIBERAL ARTS &amp; SCIENCES</t>
  </si>
  <si>
    <t xml:space="preserve">     Graduate Certificate in Community Health</t>
  </si>
  <si>
    <r>
      <t xml:space="preserve">   </t>
    </r>
    <r>
      <rPr>
        <sz val="10"/>
        <rFont val="Arial"/>
        <family val="2"/>
      </rPr>
      <t>Urban Design</t>
    </r>
  </si>
  <si>
    <t xml:space="preserve">   MAT - Dance Education (K-12)</t>
  </si>
  <si>
    <t xml:space="preserve">   Post-Master's Cert - Nursing Admin</t>
  </si>
  <si>
    <t xml:space="preserve">     Graduate Certificate - Game Design &amp; Development</t>
  </si>
  <si>
    <t xml:space="preserve">     Health Care Information</t>
  </si>
  <si>
    <t xml:space="preserve">     Japanese</t>
  </si>
  <si>
    <t xml:space="preserve">     Special Education - Dual Program</t>
  </si>
  <si>
    <t xml:space="preserve">     Graduate Certificate in Bioinformatics</t>
  </si>
  <si>
    <t xml:space="preserve">     Play Therapy</t>
  </si>
  <si>
    <t xml:space="preserve">     History</t>
  </si>
  <si>
    <t xml:space="preserve">   Interdisciplinary Studies</t>
  </si>
  <si>
    <t xml:space="preserve">   Global International &amp; Area Studies</t>
  </si>
  <si>
    <t xml:space="preserve">     Bioinformatics</t>
  </si>
  <si>
    <t xml:space="preserve">   Business Entrpreneur</t>
  </si>
  <si>
    <t xml:space="preserve">   Architecture - Urban Dual Program</t>
  </si>
  <si>
    <t xml:space="preserve">   Construction ` Facilities Management</t>
  </si>
  <si>
    <t xml:space="preserve">   Fire Protection and Administration</t>
  </si>
  <si>
    <t xml:space="preserve">   Autism Spectrum Disorder Certificate</t>
  </si>
  <si>
    <t xml:space="preserve">   Elementary School Mathematics Certificate</t>
  </si>
  <si>
    <t xml:space="preserve">   History</t>
  </si>
  <si>
    <t xml:space="preserve">     Language Translation</t>
  </si>
  <si>
    <t xml:space="preserve">     Operation &amp; Supply Chain Management</t>
  </si>
  <si>
    <t xml:space="preserve">     Neurodiagnostic &amp; Sleep Science</t>
  </si>
  <si>
    <t xml:space="preserve">     Violin</t>
  </si>
  <si>
    <t xml:space="preserve">   Africana Studies Certificate</t>
  </si>
  <si>
    <t xml:space="preserve">     Graduate Certificate in Art Administration</t>
  </si>
  <si>
    <t xml:space="preserve">     Public Finance</t>
  </si>
  <si>
    <t xml:space="preserve">     Urban Management &amp; Policy</t>
  </si>
  <si>
    <t xml:space="preserve">   Computer &amp; Information Systems</t>
  </si>
  <si>
    <t xml:space="preserve">     Counseling - Mental Health</t>
  </si>
  <si>
    <t xml:space="preserve">     Elementary School Math Certificate</t>
  </si>
  <si>
    <t>GRADUATE SCHOOL</t>
  </si>
  <si>
    <t xml:space="preserve">    Health Informatics</t>
  </si>
  <si>
    <t xml:space="preserve">     Vocal Pedagogy</t>
  </si>
  <si>
    <t xml:space="preserve">     Real Estate Finance &amp; Dev</t>
  </si>
  <si>
    <t xml:space="preserve">   MAT - Early Childhood Ed (B-K)</t>
  </si>
  <si>
    <t xml:space="preserve">     Counseling - Addiction</t>
  </si>
  <si>
    <r>
      <t xml:space="preserve">    </t>
    </r>
    <r>
      <rPr>
        <sz val="10"/>
        <rFont val="Arial"/>
        <family val="2"/>
      </rPr>
      <t>Data Science &amp; Business Analytic</t>
    </r>
  </si>
  <si>
    <t xml:space="preserve">     Kinesiology</t>
  </si>
  <si>
    <t xml:space="preserve">   Nursing Practice</t>
  </si>
  <si>
    <t xml:space="preserve">     Earth &amp; Environmental Science</t>
  </si>
  <si>
    <t xml:space="preserve">     Environmental Studies</t>
  </si>
  <si>
    <t xml:space="preserve">   Health Professions</t>
  </si>
  <si>
    <t xml:space="preserve">   University College</t>
  </si>
  <si>
    <t xml:space="preserve">   Architecture - Info Tech Dual</t>
  </si>
  <si>
    <t xml:space="preserve">   Energy Analytics</t>
  </si>
  <si>
    <t xml:space="preserve">   Systems Analytics</t>
  </si>
  <si>
    <t xml:space="preserve">   Applied Energy / Elec Mech</t>
  </si>
  <si>
    <t xml:space="preserve">     Public Health Core Concepts</t>
  </si>
  <si>
    <t xml:space="preserve">     Public Health Sciences</t>
  </si>
  <si>
    <t>ENROLLMENT BY MAJOR/CONCENTRATION FOR FALL 2015</t>
  </si>
  <si>
    <t xml:space="preserve">   Applied Econometrics</t>
  </si>
  <si>
    <t xml:space="preserve">   Business Foundation</t>
  </si>
  <si>
    <t xml:space="preserve">   Data Science &amp; Bus Analytic</t>
  </si>
  <si>
    <t xml:space="preserve">   Lean Six Sigma</t>
  </si>
  <si>
    <t xml:space="preserve">   Logistics &amp; Supply Chain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</si>
</sst>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31" fillId="0" borderId="0" applyNumberFormat="0" applyFill="0" applyBorder="0" applyAlignment="0" applyProtection="0"/>
    <xf numFmtId="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4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7" fillId="27" borderId="6" applyNumberFormat="0" applyAlignment="0" applyProtection="0"/>
    <xf numFmtId="10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3" fontId="3" fillId="0" borderId="0" xfId="59" applyNumberFormat="1" applyFont="1" applyFill="1" applyAlignment="1">
      <alignment/>
    </xf>
    <xf numFmtId="0" fontId="1" fillId="0" borderId="0" xfId="59" applyFont="1" applyFill="1" applyAlignment="1">
      <alignment horizontal="right"/>
    </xf>
    <xf numFmtId="0" fontId="1" fillId="0" borderId="0" xfId="59" applyFont="1" applyFill="1" applyAlignment="1">
      <alignment horizontal="right"/>
    </xf>
    <xf numFmtId="0" fontId="6" fillId="0" borderId="0" xfId="59" applyFont="1" applyFill="1" applyAlignment="1">
      <alignment horizontal="right"/>
    </xf>
    <xf numFmtId="0" fontId="1" fillId="0" borderId="0" xfId="59" applyFont="1" applyFill="1" applyAlignment="1">
      <alignment/>
    </xf>
    <xf numFmtId="0" fontId="1" fillId="0" borderId="8" xfId="59" applyFont="1" applyFill="1" applyBorder="1" applyAlignment="1">
      <alignment horizontal="right"/>
    </xf>
    <xf numFmtId="0" fontId="1" fillId="0" borderId="8" xfId="59" applyFont="1" applyFill="1" applyBorder="1" applyAlignment="1">
      <alignment horizontal="right"/>
    </xf>
    <xf numFmtId="0" fontId="6" fillId="0" borderId="8" xfId="59" applyFont="1" applyFill="1" applyBorder="1" applyAlignment="1">
      <alignment horizontal="right"/>
    </xf>
    <xf numFmtId="0" fontId="1" fillId="0" borderId="0" xfId="59" applyFont="1" applyFill="1" applyAlignment="1">
      <alignment/>
    </xf>
    <xf numFmtId="0" fontId="6" fillId="0" borderId="0" xfId="59" applyFont="1" applyFill="1" applyAlignment="1">
      <alignment/>
    </xf>
    <xf numFmtId="0" fontId="3" fillId="0" borderId="0" xfId="59" applyFont="1" applyFill="1" applyAlignment="1">
      <alignment/>
    </xf>
    <xf numFmtId="3" fontId="0" fillId="0" borderId="0" xfId="59" applyNumberFormat="1" applyFont="1" applyFill="1" applyAlignment="1">
      <alignment/>
    </xf>
    <xf numFmtId="2" fontId="0" fillId="0" borderId="0" xfId="59" applyNumberFormat="1" applyFont="1" applyFill="1" applyAlignment="1">
      <alignment/>
    </xf>
    <xf numFmtId="3" fontId="0" fillId="0" borderId="0" xfId="59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59" applyFont="1" applyFill="1" applyAlignment="1">
      <alignment/>
    </xf>
    <xf numFmtId="4" fontId="0" fillId="0" borderId="0" xfId="59" applyNumberFormat="1" applyFont="1" applyFill="1" applyAlignment="1">
      <alignment/>
    </xf>
    <xf numFmtId="0" fontId="3" fillId="0" borderId="0" xfId="59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59" applyNumberFormat="1" applyFont="1" applyFill="1" applyAlignment="1">
      <alignment/>
    </xf>
    <xf numFmtId="0" fontId="8" fillId="0" borderId="0" xfId="59" applyFont="1" applyFill="1" applyAlignment="1">
      <alignment/>
    </xf>
    <xf numFmtId="2" fontId="0" fillId="0" borderId="0" xfId="0" applyNumberFormat="1" applyFont="1" applyFill="1" applyAlignment="1">
      <alignment/>
    </xf>
    <xf numFmtId="3" fontId="9" fillId="0" borderId="0" xfId="59" applyNumberFormat="1" applyFont="1" applyFill="1" applyAlignment="1">
      <alignment/>
    </xf>
    <xf numFmtId="2" fontId="9" fillId="0" borderId="0" xfId="59" applyNumberFormat="1" applyFont="1" applyFill="1" applyAlignment="1">
      <alignment/>
    </xf>
    <xf numFmtId="3" fontId="10" fillId="0" borderId="0" xfId="59" applyNumberFormat="1" applyFont="1" applyFill="1" applyAlignment="1">
      <alignment/>
    </xf>
    <xf numFmtId="2" fontId="10" fillId="0" borderId="0" xfId="59" applyNumberFormat="1" applyFont="1" applyFill="1" applyAlignment="1">
      <alignment/>
    </xf>
    <xf numFmtId="164" fontId="10" fillId="0" borderId="0" xfId="59" applyNumberFormat="1" applyFont="1" applyFill="1" applyAlignment="1">
      <alignment/>
    </xf>
    <xf numFmtId="3" fontId="11" fillId="0" borderId="0" xfId="59" applyNumberFormat="1" applyFont="1" applyFill="1" applyAlignment="1">
      <alignment/>
    </xf>
    <xf numFmtId="0" fontId="11" fillId="0" borderId="0" xfId="0" applyFont="1" applyFill="1" applyAlignment="1">
      <alignment/>
    </xf>
    <xf numFmtId="164" fontId="11" fillId="0" borderId="0" xfId="59" applyNumberFormat="1" applyFont="1" applyFill="1" applyAlignment="1">
      <alignment/>
    </xf>
    <xf numFmtId="0" fontId="10" fillId="0" borderId="0" xfId="59" applyFont="1" applyFill="1" applyAlignment="1">
      <alignment/>
    </xf>
    <xf numFmtId="2" fontId="11" fillId="0" borderId="0" xfId="59" applyNumberFormat="1" applyFont="1" applyFill="1" applyAlignment="1">
      <alignment/>
    </xf>
    <xf numFmtId="0" fontId="10" fillId="0" borderId="0" xfId="0" applyFont="1" applyFill="1" applyAlignment="1">
      <alignment/>
    </xf>
    <xf numFmtId="164" fontId="9" fillId="0" borderId="0" xfId="59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59" applyFont="1" applyFill="1" applyAlignment="1">
      <alignment/>
    </xf>
    <xf numFmtId="0" fontId="11" fillId="0" borderId="0" xfId="59" applyFont="1" applyFill="1" applyAlignment="1">
      <alignment/>
    </xf>
    <xf numFmtId="3" fontId="1" fillId="0" borderId="0" xfId="59" applyNumberFormat="1" applyFont="1" applyFill="1" applyAlignment="1">
      <alignment/>
    </xf>
    <xf numFmtId="0" fontId="0" fillId="0" borderId="0" xfId="59" applyFont="1" applyFill="1" applyAlignment="1">
      <alignment/>
    </xf>
    <xf numFmtId="3" fontId="3" fillId="0" borderId="0" xfId="59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59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59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59" applyNumberFormat="1" applyFont="1" applyFill="1" applyAlignment="1">
      <alignment/>
    </xf>
    <xf numFmtId="4" fontId="1" fillId="0" borderId="0" xfId="59" applyNumberFormat="1" applyFont="1" applyFill="1" applyAlignment="1">
      <alignment/>
    </xf>
    <xf numFmtId="2" fontId="0" fillId="0" borderId="0" xfId="59" applyNumberFormat="1" applyFont="1" applyFill="1" applyAlignment="1">
      <alignment/>
    </xf>
    <xf numFmtId="2" fontId="3" fillId="0" borderId="0" xfId="59" applyNumberFormat="1" applyFont="1" applyFill="1" applyAlignment="1">
      <alignment/>
    </xf>
    <xf numFmtId="3" fontId="0" fillId="0" borderId="0" xfId="43" applyNumberFormat="1" applyFont="1" applyFill="1" applyAlignment="1">
      <alignment/>
    </xf>
    <xf numFmtId="2" fontId="0" fillId="0" borderId="0" xfId="42" applyNumberFormat="1" applyFont="1" applyFill="1" applyAlignment="1">
      <alignment/>
    </xf>
    <xf numFmtId="3" fontId="0" fillId="0" borderId="0" xfId="59" applyNumberFormat="1" applyFont="1" applyFill="1" applyAlignment="1">
      <alignment/>
    </xf>
    <xf numFmtId="3" fontId="10" fillId="0" borderId="0" xfId="59" applyNumberFormat="1" applyFont="1" applyFill="1" applyAlignment="1">
      <alignment/>
    </xf>
    <xf numFmtId="2" fontId="0" fillId="0" borderId="0" xfId="59" applyNumberFormat="1" applyFont="1" applyFill="1" applyAlignment="1">
      <alignment/>
    </xf>
    <xf numFmtId="2" fontId="10" fillId="0" borderId="0" xfId="59" applyNumberFormat="1" applyFont="1" applyFill="1" applyAlignment="1">
      <alignment/>
    </xf>
    <xf numFmtId="3" fontId="3" fillId="0" borderId="0" xfId="59" applyNumberFormat="1" applyFont="1" applyFill="1" applyAlignment="1">
      <alignment/>
    </xf>
    <xf numFmtId="4" fontId="3" fillId="0" borderId="0" xfId="59" applyNumberFormat="1" applyFont="1" applyFill="1" applyAlignment="1">
      <alignment/>
    </xf>
    <xf numFmtId="2" fontId="11" fillId="0" borderId="0" xfId="59" applyNumberFormat="1" applyFont="1" applyFill="1" applyAlignment="1">
      <alignment/>
    </xf>
    <xf numFmtId="2" fontId="1" fillId="0" borderId="0" xfId="59" applyNumberFormat="1" applyFont="1" applyFill="1" applyAlignment="1">
      <alignment horizontal="right"/>
    </xf>
    <xf numFmtId="2" fontId="1" fillId="0" borderId="8" xfId="59" applyNumberFormat="1" applyFont="1" applyFill="1" applyBorder="1" applyAlignment="1">
      <alignment horizontal="right"/>
    </xf>
    <xf numFmtId="2" fontId="3" fillId="0" borderId="0" xfId="59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3" fillId="0" borderId="0" xfId="59" applyNumberFormat="1" applyFont="1" applyFill="1" applyAlignment="1">
      <alignment/>
    </xf>
    <xf numFmtId="2" fontId="0" fillId="0" borderId="0" xfId="0" applyNumberFormat="1" applyFill="1" applyAlignment="1">
      <alignment/>
    </xf>
    <xf numFmtId="4" fontId="3" fillId="0" borderId="0" xfId="59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59" applyNumberFormat="1" applyFont="1" applyFill="1" applyAlignment="1">
      <alignment horizontal="right"/>
    </xf>
    <xf numFmtId="0" fontId="0" fillId="0" borderId="0" xfId="0" applyFont="1" applyAlignment="1">
      <alignment/>
    </xf>
    <xf numFmtId="3" fontId="1" fillId="0" borderId="0" xfId="59" applyNumberFormat="1" applyFont="1" applyFill="1" applyAlignment="1">
      <alignment/>
    </xf>
    <xf numFmtId="4" fontId="1" fillId="0" borderId="0" xfId="59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59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Q337"/>
  <sheetViews>
    <sheetView tabSelected="1" showOutlineSymbols="0" zoomScalePageLayoutView="0" workbookViewId="0" topLeftCell="A1">
      <selection activeCell="A1" sqref="A1:L1"/>
    </sheetView>
  </sheetViews>
  <sheetFormatPr defaultColWidth="9.140625" defaultRowHeight="12.75"/>
  <cols>
    <col min="1" max="1" width="48.00390625" style="2" customWidth="1"/>
    <col min="2" max="2" width="10.8515625" style="2" customWidth="1"/>
    <col min="3" max="3" width="0.85546875" style="2" customWidth="1"/>
    <col min="4" max="4" width="10.8515625" style="2" customWidth="1"/>
    <col min="5" max="5" width="0.9921875" style="2" customWidth="1"/>
    <col min="6" max="6" width="11.57421875" style="27" customWidth="1"/>
    <col min="7" max="7" width="2.28125" style="2" customWidth="1"/>
    <col min="8" max="8" width="8.57421875" style="24" customWidth="1"/>
    <col min="9" max="9" width="1.57421875" style="24" customWidth="1"/>
    <col min="10" max="10" width="8.28125" style="24" customWidth="1"/>
    <col min="11" max="11" width="1.57421875" style="23" customWidth="1"/>
    <col min="12" max="12" width="10.00390625" style="27" customWidth="1"/>
    <col min="13" max="86" width="9.140625" style="2" customWidth="1"/>
    <col min="87" max="87" width="0" style="2" hidden="1" customWidth="1"/>
    <col min="88" max="95" width="9.140625" style="2" customWidth="1"/>
    <col min="96" max="147" width="0" style="2" hidden="1" customWidth="1"/>
    <col min="148" max="16384" width="9.140625" style="2" customWidth="1"/>
  </cols>
  <sheetData>
    <row r="1" spans="1:12" ht="12.75">
      <c r="A1" s="86" t="s">
        <v>64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2.75">
      <c r="A2" s="86" t="s">
        <v>129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2.75">
      <c r="A3" s="86" t="s">
        <v>287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2.75">
      <c r="A4" s="86" t="s">
        <v>130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6" spans="2:20" ht="12.75">
      <c r="B6" s="4" t="s">
        <v>57</v>
      </c>
      <c r="C6" s="4"/>
      <c r="D6" s="4" t="s">
        <v>58</v>
      </c>
      <c r="E6" s="4"/>
      <c r="F6" s="67" t="s">
        <v>125</v>
      </c>
      <c r="G6" s="4"/>
      <c r="H6" s="5" t="s">
        <v>61</v>
      </c>
      <c r="I6" s="5"/>
      <c r="J6" s="5" t="s">
        <v>62</v>
      </c>
      <c r="K6" s="6"/>
      <c r="L6" s="67" t="s">
        <v>127</v>
      </c>
      <c r="M6" s="7"/>
      <c r="N6" s="7"/>
      <c r="O6" s="7"/>
      <c r="P6" s="7"/>
      <c r="Q6" s="7"/>
      <c r="R6" s="7"/>
      <c r="S6" s="7"/>
      <c r="T6" s="7"/>
    </row>
    <row r="7" spans="2:20" ht="12.75">
      <c r="B7" s="8" t="s">
        <v>124</v>
      </c>
      <c r="C7" s="8"/>
      <c r="D7" s="8" t="s">
        <v>124</v>
      </c>
      <c r="E7" s="8"/>
      <c r="F7" s="68" t="s">
        <v>60</v>
      </c>
      <c r="G7" s="4"/>
      <c r="H7" s="9" t="s">
        <v>126</v>
      </c>
      <c r="I7" s="9"/>
      <c r="J7" s="9" t="s">
        <v>126</v>
      </c>
      <c r="K7" s="10"/>
      <c r="L7" s="68" t="s">
        <v>63</v>
      </c>
      <c r="M7" s="7"/>
      <c r="N7" s="7"/>
      <c r="O7" s="7"/>
      <c r="P7" s="7"/>
      <c r="Q7" s="7"/>
      <c r="R7" s="7"/>
      <c r="S7" s="7"/>
      <c r="T7" s="7"/>
    </row>
    <row r="8" spans="2:12" ht="12.75">
      <c r="B8" s="7"/>
      <c r="C8" s="7"/>
      <c r="D8" s="7"/>
      <c r="E8" s="7"/>
      <c r="F8" s="54"/>
      <c r="G8" s="7"/>
      <c r="H8" s="11"/>
      <c r="I8" s="11"/>
      <c r="J8" s="11"/>
      <c r="K8" s="12"/>
      <c r="L8" s="54"/>
    </row>
    <row r="9" spans="1:12" ht="12.75">
      <c r="A9" s="13" t="s">
        <v>216</v>
      </c>
      <c r="B9" s="43">
        <f>+B11+B14+B19+B22+B28+B31+B13</f>
        <v>734</v>
      </c>
      <c r="C9" s="43"/>
      <c r="D9" s="43">
        <f>+D11+D14+D19+D22+D28+D31+D13</f>
        <v>81</v>
      </c>
      <c r="E9" s="28"/>
      <c r="F9" s="55">
        <f>+F11+F14+F19+F22+F28+F31+F13</f>
        <v>784.5</v>
      </c>
      <c r="G9" s="29"/>
      <c r="H9" s="43">
        <f>+H11+H14+H19+H22+H28+H31+H13+H12</f>
        <v>91</v>
      </c>
      <c r="I9" s="43"/>
      <c r="J9" s="43">
        <f>+J11+J14+J19+J22+J28+J31+J13+J12</f>
        <v>4</v>
      </c>
      <c r="K9" s="28"/>
      <c r="L9" s="55">
        <f>+L11+L14+L19+L22+L28+L31+L13+L12</f>
        <v>93.5</v>
      </c>
    </row>
    <row r="10" spans="1:12" ht="12.75">
      <c r="A10" s="13"/>
      <c r="B10" s="43"/>
      <c r="C10" s="43"/>
      <c r="D10" s="43"/>
      <c r="E10" s="28"/>
      <c r="F10" s="54"/>
      <c r="G10" s="29"/>
      <c r="H10" s="43"/>
      <c r="I10" s="43"/>
      <c r="J10" s="43"/>
      <c r="K10" s="28"/>
      <c r="L10" s="54"/>
    </row>
    <row r="11" spans="1:12" ht="12.75">
      <c r="A11" s="18" t="s">
        <v>219</v>
      </c>
      <c r="B11" s="60">
        <v>209</v>
      </c>
      <c r="C11" s="60"/>
      <c r="D11" s="60">
        <v>16</v>
      </c>
      <c r="E11" s="61"/>
      <c r="F11" s="62">
        <v>218.5</v>
      </c>
      <c r="G11" s="63"/>
      <c r="H11" s="60">
        <v>78</v>
      </c>
      <c r="I11" s="60"/>
      <c r="J11" s="60">
        <v>2</v>
      </c>
      <c r="K11" s="61"/>
      <c r="L11" s="62">
        <v>79.25</v>
      </c>
    </row>
    <row r="12" spans="1:12" ht="12.75">
      <c r="A12" s="44" t="s">
        <v>281</v>
      </c>
      <c r="B12" s="60"/>
      <c r="C12" s="60"/>
      <c r="D12" s="60"/>
      <c r="E12" s="61"/>
      <c r="F12" s="62"/>
      <c r="G12" s="63"/>
      <c r="H12" s="60">
        <v>0</v>
      </c>
      <c r="I12" s="60"/>
      <c r="J12" s="60">
        <v>0</v>
      </c>
      <c r="K12" s="61"/>
      <c r="L12" s="62">
        <v>0</v>
      </c>
    </row>
    <row r="13" spans="1:12" s="21" customFormat="1" ht="12.75">
      <c r="A13" s="24" t="s">
        <v>251</v>
      </c>
      <c r="F13" s="76"/>
      <c r="H13" s="21">
        <v>0</v>
      </c>
      <c r="I13" s="24"/>
      <c r="J13" s="21">
        <v>0</v>
      </c>
      <c r="L13" s="76">
        <v>0</v>
      </c>
    </row>
    <row r="14" spans="1:12" s="1" customFormat="1" ht="12.75">
      <c r="A14" s="1" t="s">
        <v>2</v>
      </c>
      <c r="B14" s="45">
        <f>SUM(B15:B18)</f>
        <v>287</v>
      </c>
      <c r="C14" s="45"/>
      <c r="D14" s="45">
        <f>SUM(D15:D18)</f>
        <v>47</v>
      </c>
      <c r="E14" s="34"/>
      <c r="F14" s="57">
        <f>SUM(F15:F18)</f>
        <v>318</v>
      </c>
      <c r="G14" s="35"/>
      <c r="H14" s="45">
        <f>SUM(H15:H18)</f>
        <v>0</v>
      </c>
      <c r="I14" s="46"/>
      <c r="J14" s="45">
        <f>SUM(J15:J18)</f>
        <v>0</v>
      </c>
      <c r="K14" s="34"/>
      <c r="L14" s="57">
        <f>SUM(L15:L18)</f>
        <v>0</v>
      </c>
    </row>
    <row r="15" spans="1:12" ht="12.75">
      <c r="A15" s="2" t="s">
        <v>91</v>
      </c>
      <c r="B15" s="14">
        <v>259</v>
      </c>
      <c r="C15" s="44"/>
      <c r="D15" s="14">
        <v>44</v>
      </c>
      <c r="E15" s="36"/>
      <c r="F15" s="15">
        <v>287.75</v>
      </c>
      <c r="G15" s="32"/>
      <c r="H15" s="14"/>
      <c r="I15" s="14"/>
      <c r="J15" s="14"/>
      <c r="K15" s="30"/>
      <c r="L15" s="15"/>
    </row>
    <row r="16" spans="1:12" ht="12.75">
      <c r="A16" s="2" t="s">
        <v>97</v>
      </c>
      <c r="B16" s="14"/>
      <c r="C16" s="44"/>
      <c r="D16" s="14"/>
      <c r="E16" s="36"/>
      <c r="F16" s="15"/>
      <c r="G16" s="32"/>
      <c r="H16" s="14"/>
      <c r="I16" s="14"/>
      <c r="J16" s="14"/>
      <c r="K16" s="30"/>
      <c r="L16" s="15"/>
    </row>
    <row r="17" spans="1:12" ht="12.75">
      <c r="A17" s="2" t="s">
        <v>146</v>
      </c>
      <c r="B17" s="14">
        <v>28</v>
      </c>
      <c r="C17" s="44"/>
      <c r="D17" s="14">
        <v>3</v>
      </c>
      <c r="E17" s="36"/>
      <c r="F17" s="15">
        <v>30.25</v>
      </c>
      <c r="G17" s="32"/>
      <c r="H17" s="14"/>
      <c r="I17" s="14"/>
      <c r="J17" s="14"/>
      <c r="K17" s="30"/>
      <c r="L17" s="15"/>
    </row>
    <row r="18" spans="1:12" ht="12.75">
      <c r="A18" s="2" t="s">
        <v>92</v>
      </c>
      <c r="B18" s="14">
        <v>0</v>
      </c>
      <c r="C18" s="44"/>
      <c r="D18" s="14">
        <v>0</v>
      </c>
      <c r="E18" s="36"/>
      <c r="F18" s="15">
        <v>0</v>
      </c>
      <c r="G18" s="32"/>
      <c r="H18" s="14"/>
      <c r="I18" s="14"/>
      <c r="J18" s="14"/>
      <c r="K18" s="30"/>
      <c r="L18" s="15"/>
    </row>
    <row r="19" spans="1:12" ht="12.75">
      <c r="A19" s="1" t="s">
        <v>217</v>
      </c>
      <c r="B19" s="45">
        <f>SUM(B20:B21)</f>
        <v>82</v>
      </c>
      <c r="C19" s="46"/>
      <c r="D19" s="45">
        <f>SUM(D20:D21)</f>
        <v>6</v>
      </c>
      <c r="E19" s="34"/>
      <c r="F19" s="57">
        <f>SUM(F20:F21)</f>
        <v>84.75</v>
      </c>
      <c r="G19" s="35"/>
      <c r="H19" s="45">
        <f>SUM(H20:H21)</f>
        <v>0</v>
      </c>
      <c r="I19" s="46"/>
      <c r="J19" s="45">
        <f>SUM(J20:J21)</f>
        <v>0</v>
      </c>
      <c r="K19" s="34"/>
      <c r="L19" s="57">
        <f>SUM(L20:L21)</f>
        <v>0</v>
      </c>
    </row>
    <row r="20" spans="1:12" ht="12.75">
      <c r="A20" s="2" t="s">
        <v>7</v>
      </c>
      <c r="B20" s="14">
        <v>76</v>
      </c>
      <c r="C20" s="44"/>
      <c r="D20" s="14">
        <v>5</v>
      </c>
      <c r="E20" s="36"/>
      <c r="F20" s="15">
        <v>78.5</v>
      </c>
      <c r="G20" s="32"/>
      <c r="H20" s="14"/>
      <c r="I20" s="14"/>
      <c r="J20" s="14"/>
      <c r="K20" s="30"/>
      <c r="L20" s="56"/>
    </row>
    <row r="21" spans="1:12" ht="12.75">
      <c r="A21" s="2" t="s">
        <v>65</v>
      </c>
      <c r="B21" s="14">
        <v>6</v>
      </c>
      <c r="C21" s="44"/>
      <c r="D21" s="14">
        <v>1</v>
      </c>
      <c r="E21" s="36"/>
      <c r="F21" s="15">
        <v>6.25</v>
      </c>
      <c r="G21" s="32"/>
      <c r="H21" s="14"/>
      <c r="I21" s="14"/>
      <c r="J21" s="14"/>
      <c r="K21" s="30"/>
      <c r="L21" s="56"/>
    </row>
    <row r="22" spans="1:14" s="21" customFormat="1" ht="12.75">
      <c r="A22" s="1" t="s">
        <v>18</v>
      </c>
      <c r="B22" s="45">
        <f>SUM(B23:B27)</f>
        <v>78</v>
      </c>
      <c r="C22" s="46"/>
      <c r="D22" s="45">
        <f>SUM(D23:D27)</f>
        <v>8</v>
      </c>
      <c r="E22" s="34"/>
      <c r="F22" s="57">
        <f>SUM(F23:F27)</f>
        <v>82.75</v>
      </c>
      <c r="G22" s="35"/>
      <c r="H22" s="45">
        <f>SUM(H23:H27)</f>
        <v>3</v>
      </c>
      <c r="I22" s="48"/>
      <c r="J22" s="45">
        <f>SUM(J23:J27)</f>
        <v>0</v>
      </c>
      <c r="K22" s="34"/>
      <c r="L22" s="57">
        <f>SUM(L23:L27)</f>
        <v>3</v>
      </c>
      <c r="N22" s="25" t="s">
        <v>59</v>
      </c>
    </row>
    <row r="23" spans="1:20" ht="12.75">
      <c r="A23" s="2" t="s">
        <v>93</v>
      </c>
      <c r="B23" s="14">
        <v>60</v>
      </c>
      <c r="C23" s="24"/>
      <c r="D23" s="14">
        <v>6</v>
      </c>
      <c r="E23" s="38"/>
      <c r="F23" s="15">
        <v>63.25</v>
      </c>
      <c r="G23" s="32"/>
      <c r="H23" s="16"/>
      <c r="I23" s="16"/>
      <c r="J23" s="16"/>
      <c r="K23" s="30"/>
      <c r="L23" s="56"/>
      <c r="M23" s="1"/>
      <c r="N23" s="1"/>
      <c r="O23" s="1"/>
      <c r="P23" s="1"/>
      <c r="Q23" s="1"/>
      <c r="R23" s="1"/>
      <c r="S23" s="1"/>
      <c r="T23" s="1"/>
    </row>
    <row r="24" spans="1:20" ht="12.75">
      <c r="A24" s="2" t="s">
        <v>94</v>
      </c>
      <c r="B24" s="14">
        <v>9</v>
      </c>
      <c r="C24" s="24"/>
      <c r="D24" s="14">
        <v>0</v>
      </c>
      <c r="E24" s="38"/>
      <c r="F24" s="15">
        <v>9</v>
      </c>
      <c r="G24" s="32"/>
      <c r="H24" s="16"/>
      <c r="I24" s="16"/>
      <c r="J24" s="16"/>
      <c r="K24" s="30"/>
      <c r="L24" s="56"/>
      <c r="M24" s="1"/>
      <c r="N24" s="1"/>
      <c r="O24" s="1"/>
      <c r="P24" s="1"/>
      <c r="Q24" s="1"/>
      <c r="R24" s="1"/>
      <c r="S24" s="1"/>
      <c r="T24" s="1"/>
    </row>
    <row r="25" spans="1:20" ht="12.75">
      <c r="A25" s="2" t="s">
        <v>95</v>
      </c>
      <c r="B25" s="14">
        <v>9</v>
      </c>
      <c r="C25" s="24"/>
      <c r="D25" s="14">
        <v>2</v>
      </c>
      <c r="E25" s="38"/>
      <c r="F25" s="15">
        <v>10.5</v>
      </c>
      <c r="G25" s="32"/>
      <c r="H25" s="16"/>
      <c r="I25" s="16"/>
      <c r="J25" s="16"/>
      <c r="K25" s="30"/>
      <c r="L25" s="56"/>
      <c r="M25" s="1"/>
      <c r="N25" s="1"/>
      <c r="O25" s="1"/>
      <c r="P25" s="1"/>
      <c r="Q25" s="1"/>
      <c r="R25" s="1"/>
      <c r="S25" s="1"/>
      <c r="T25" s="1"/>
    </row>
    <row r="26" spans="1:20" ht="12.75">
      <c r="A26" s="2" t="s">
        <v>260</v>
      </c>
      <c r="B26" s="14"/>
      <c r="C26" s="24"/>
      <c r="D26" s="14"/>
      <c r="E26" s="38"/>
      <c r="F26" s="15"/>
      <c r="G26" s="32"/>
      <c r="H26" s="16">
        <v>0</v>
      </c>
      <c r="I26" s="16"/>
      <c r="J26" s="16">
        <v>0</v>
      </c>
      <c r="K26" s="30"/>
      <c r="L26" s="56">
        <v>0</v>
      </c>
      <c r="M26" s="1"/>
      <c r="N26" s="1"/>
      <c r="O26" s="1"/>
      <c r="P26" s="1"/>
      <c r="Q26" s="1"/>
      <c r="R26" s="1"/>
      <c r="S26" s="1"/>
      <c r="T26" s="1"/>
    </row>
    <row r="27" spans="1:20" ht="12.75">
      <c r="A27" s="24" t="s">
        <v>270</v>
      </c>
      <c r="B27" s="14"/>
      <c r="C27" s="24"/>
      <c r="D27" s="14"/>
      <c r="E27" s="38"/>
      <c r="F27" s="15"/>
      <c r="G27" s="32"/>
      <c r="H27" s="16">
        <v>3</v>
      </c>
      <c r="I27" s="16"/>
      <c r="J27" s="16">
        <v>0</v>
      </c>
      <c r="K27" s="30"/>
      <c r="L27" s="56">
        <v>3</v>
      </c>
      <c r="M27" s="1"/>
      <c r="N27" s="1"/>
      <c r="O27" s="1"/>
      <c r="P27" s="1"/>
      <c r="Q27" s="1"/>
      <c r="R27" s="1"/>
      <c r="S27" s="1"/>
      <c r="T27" s="1"/>
    </row>
    <row r="28" spans="1:12" ht="12.75">
      <c r="A28" s="1" t="s">
        <v>218</v>
      </c>
      <c r="B28" s="45">
        <f>SUM(B29:B30)</f>
        <v>78</v>
      </c>
      <c r="C28" s="44"/>
      <c r="D28" s="45">
        <f>SUM(D29:D30)</f>
        <v>4</v>
      </c>
      <c r="E28" s="36"/>
      <c r="F28" s="57">
        <f>SUM(F29:F30)</f>
        <v>80.5</v>
      </c>
      <c r="G28" s="32"/>
      <c r="H28" s="45">
        <f>SUM(H29:H30)</f>
        <v>0</v>
      </c>
      <c r="I28" s="14"/>
      <c r="J28" s="45">
        <f>SUM(J29:J30)</f>
        <v>0</v>
      </c>
      <c r="K28" s="30"/>
      <c r="L28" s="57">
        <f>SUM(L29:L30)</f>
        <v>0</v>
      </c>
    </row>
    <row r="29" spans="1:17" ht="12.75">
      <c r="A29" s="2" t="s">
        <v>8</v>
      </c>
      <c r="B29" s="14">
        <v>75</v>
      </c>
      <c r="C29" s="44"/>
      <c r="D29" s="14">
        <v>4</v>
      </c>
      <c r="E29" s="36"/>
      <c r="F29" s="15">
        <v>77.5</v>
      </c>
      <c r="G29" s="32"/>
      <c r="H29" s="14"/>
      <c r="I29" s="14"/>
      <c r="J29" s="14"/>
      <c r="K29" s="30"/>
      <c r="L29" s="56"/>
      <c r="M29" s="7"/>
      <c r="N29" s="7"/>
      <c r="O29" s="7"/>
      <c r="P29" s="7"/>
      <c r="Q29" s="7"/>
    </row>
    <row r="30" spans="1:17" ht="12.75">
      <c r="A30" s="2" t="s">
        <v>66</v>
      </c>
      <c r="B30" s="14">
        <v>3</v>
      </c>
      <c r="C30" s="44"/>
      <c r="D30" s="14">
        <v>0</v>
      </c>
      <c r="E30" s="36"/>
      <c r="F30" s="15">
        <v>3</v>
      </c>
      <c r="G30" s="32"/>
      <c r="H30" s="14"/>
      <c r="I30" s="14"/>
      <c r="J30" s="14"/>
      <c r="K30" s="30"/>
      <c r="L30" s="56"/>
      <c r="M30" s="7"/>
      <c r="N30" s="7"/>
      <c r="O30" s="7"/>
      <c r="P30" s="7"/>
      <c r="Q30" s="7"/>
    </row>
    <row r="31" spans="1:12" ht="12.75">
      <c r="A31" s="13" t="s">
        <v>237</v>
      </c>
      <c r="B31" s="28"/>
      <c r="C31" s="28"/>
      <c r="D31" s="28"/>
      <c r="E31" s="28"/>
      <c r="F31" s="29"/>
      <c r="G31" s="29"/>
      <c r="H31" s="14">
        <v>10</v>
      </c>
      <c r="I31" s="14"/>
      <c r="J31" s="14">
        <v>2</v>
      </c>
      <c r="K31" s="14"/>
      <c r="L31" s="56">
        <v>11.25</v>
      </c>
    </row>
    <row r="32" spans="1:12" ht="12.75">
      <c r="A32" s="13"/>
      <c r="B32" s="28"/>
      <c r="C32" s="28"/>
      <c r="D32" s="28"/>
      <c r="E32" s="28"/>
      <c r="F32" s="29"/>
      <c r="G32" s="29"/>
      <c r="H32" s="28"/>
      <c r="I32" s="28"/>
      <c r="J32" s="28"/>
      <c r="K32" s="28"/>
      <c r="L32" s="29"/>
    </row>
    <row r="33" spans="1:13" ht="12.75">
      <c r="A33" s="13" t="s">
        <v>235</v>
      </c>
      <c r="B33" s="43">
        <f>B38+B41+B44+B47+B50+B55+B62+B70+B65+B75+B68+B82+B87+B91+B95+B103+B109+B35+B37+B110</f>
        <v>6366</v>
      </c>
      <c r="C33" s="43"/>
      <c r="D33" s="43">
        <f>D38+D41+D44+D47+D50+D55+D62+D70+D65+D75+D68+D82+D87+D91+D95+D103+D109+D35+D37+D110</f>
        <v>1080</v>
      </c>
      <c r="E33" s="28"/>
      <c r="F33" s="55">
        <f>F38+F41+F44+F47+F50+F55+F62+F70+F65+F75+F68+F82+F87+F91+F95+F103+F109+F35+F37+F110</f>
        <v>6960.75</v>
      </c>
      <c r="G33" s="29"/>
      <c r="H33" s="43">
        <f>H38+H41+H44+H47+H50+H55+H62+H70+H65+H75+H68+H82+H87+H91+H95+H103+H109+H35+H37+H110+H36</f>
        <v>417</v>
      </c>
      <c r="I33" s="43"/>
      <c r="J33" s="43">
        <f>J38+J41+J44+J47+J50+J55+J62+J70+J65+J75+J68+J82+J87+J91+J95+J103+J109+J35+J37+J110+J36</f>
        <v>381</v>
      </c>
      <c r="K33" s="28"/>
      <c r="L33" s="55">
        <f>L38+L41+L44+L47+L50+L55+L62+L70+L65+L75+L68+L82+L87+L91+L95+L103+L109+L35+L37+L110+L36</f>
        <v>647.25</v>
      </c>
      <c r="M33" s="78"/>
    </row>
    <row r="34" spans="2:19" ht="12.75">
      <c r="B34" s="30"/>
      <c r="C34" s="30"/>
      <c r="D34" s="30"/>
      <c r="E34" s="30"/>
      <c r="F34" s="56"/>
      <c r="G34" s="31"/>
      <c r="H34" s="30"/>
      <c r="I34" s="30"/>
      <c r="J34" s="30"/>
      <c r="K34" s="30"/>
      <c r="L34" s="31"/>
      <c r="M34" s="13"/>
      <c r="N34" s="13"/>
      <c r="O34" s="13"/>
      <c r="P34" s="13"/>
      <c r="Q34" s="13"/>
      <c r="R34" s="13"/>
      <c r="S34" s="13"/>
    </row>
    <row r="35" spans="1:12" ht="12.75">
      <c r="A35" s="2" t="s">
        <v>137</v>
      </c>
      <c r="B35" s="14">
        <v>37</v>
      </c>
      <c r="C35" s="14"/>
      <c r="D35" s="14">
        <v>5</v>
      </c>
      <c r="E35" s="30"/>
      <c r="F35" s="56">
        <v>40</v>
      </c>
      <c r="G35" s="32"/>
      <c r="H35" s="14"/>
      <c r="I35" s="14"/>
      <c r="J35" s="14"/>
      <c r="K35" s="30"/>
      <c r="L35" s="56"/>
    </row>
    <row r="36" spans="1:12" ht="12.75">
      <c r="A36" s="44" t="s">
        <v>261</v>
      </c>
      <c r="B36" s="14"/>
      <c r="C36" s="14"/>
      <c r="D36" s="14"/>
      <c r="E36" s="30"/>
      <c r="F36" s="56"/>
      <c r="G36" s="32"/>
      <c r="H36" s="14">
        <v>1</v>
      </c>
      <c r="I36" s="14"/>
      <c r="J36" s="14">
        <v>3</v>
      </c>
      <c r="K36" s="30"/>
      <c r="L36" s="56">
        <v>3</v>
      </c>
    </row>
    <row r="37" spans="1:12" ht="12.75">
      <c r="A37" s="2" t="s">
        <v>221</v>
      </c>
      <c r="B37" s="16">
        <v>93</v>
      </c>
      <c r="C37" s="47"/>
      <c r="D37" s="16">
        <v>13</v>
      </c>
      <c r="E37" s="36"/>
      <c r="F37" s="56">
        <v>99.75</v>
      </c>
      <c r="G37" s="32"/>
      <c r="H37" s="14">
        <v>6</v>
      </c>
      <c r="I37" s="14"/>
      <c r="J37" s="14">
        <v>9</v>
      </c>
      <c r="K37" s="30"/>
      <c r="L37" s="56">
        <v>11.5</v>
      </c>
    </row>
    <row r="38" spans="1:12" ht="12.75">
      <c r="A38" s="1" t="s">
        <v>3</v>
      </c>
      <c r="B38" s="3">
        <f>SUM(B39:B40)</f>
        <v>983</v>
      </c>
      <c r="C38" s="3"/>
      <c r="D38" s="3">
        <f>SUM(D39:D40)</f>
        <v>200</v>
      </c>
      <c r="E38" s="33"/>
      <c r="F38" s="69">
        <f>SUM(F39:F40)</f>
        <v>1095</v>
      </c>
      <c r="G38" s="35"/>
      <c r="H38" s="3">
        <f>SUM(H39:H40)</f>
        <v>26</v>
      </c>
      <c r="I38" s="45"/>
      <c r="J38" s="3">
        <f>SUM(J39:J40)</f>
        <v>14</v>
      </c>
      <c r="K38" s="33"/>
      <c r="L38" s="69">
        <f>SUM(L39:L40)</f>
        <v>35</v>
      </c>
    </row>
    <row r="39" spans="1:12" ht="12.75">
      <c r="A39" s="2" t="s">
        <v>147</v>
      </c>
      <c r="B39" s="16">
        <v>463</v>
      </c>
      <c r="C39" s="16"/>
      <c r="D39" s="16">
        <v>106</v>
      </c>
      <c r="E39" s="30"/>
      <c r="F39" s="56">
        <v>524.5</v>
      </c>
      <c r="G39" s="32"/>
      <c r="H39" s="14">
        <v>26</v>
      </c>
      <c r="I39" s="14"/>
      <c r="J39" s="14">
        <v>14</v>
      </c>
      <c r="K39" s="30"/>
      <c r="L39" s="56">
        <v>35</v>
      </c>
    </row>
    <row r="40" spans="1:12" ht="12.75">
      <c r="A40" s="2" t="s">
        <v>148</v>
      </c>
      <c r="B40" s="16">
        <v>520</v>
      </c>
      <c r="C40" s="16"/>
      <c r="D40" s="16">
        <v>94</v>
      </c>
      <c r="E40" s="30"/>
      <c r="F40" s="56">
        <v>570.5</v>
      </c>
      <c r="G40" s="32"/>
      <c r="H40" s="14"/>
      <c r="I40" s="14"/>
      <c r="J40" s="14"/>
      <c r="K40" s="30"/>
      <c r="L40" s="56"/>
    </row>
    <row r="41" spans="1:12" ht="12.75">
      <c r="A41" s="1" t="s">
        <v>4</v>
      </c>
      <c r="B41" s="3">
        <f>SUM(B42:B43)</f>
        <v>206</v>
      </c>
      <c r="C41" s="3"/>
      <c r="D41" s="3">
        <f>SUM(D42:D43)</f>
        <v>50</v>
      </c>
      <c r="E41" s="33"/>
      <c r="F41" s="69">
        <f>SUM(F42:F43)</f>
        <v>233.75</v>
      </c>
      <c r="G41" s="35"/>
      <c r="H41" s="3">
        <f>SUM(H42:H43)</f>
        <v>19</v>
      </c>
      <c r="I41" s="45"/>
      <c r="J41" s="3">
        <f>SUM(J42:J43)</f>
        <v>18</v>
      </c>
      <c r="K41" s="33"/>
      <c r="L41" s="69">
        <f>SUM(L42:L43)</f>
        <v>30</v>
      </c>
    </row>
    <row r="42" spans="1:17" ht="12.75">
      <c r="A42" s="2" t="s">
        <v>169</v>
      </c>
      <c r="B42" s="16">
        <v>206</v>
      </c>
      <c r="C42" s="16"/>
      <c r="D42" s="16">
        <v>50</v>
      </c>
      <c r="E42" s="30"/>
      <c r="F42" s="56">
        <v>233.75</v>
      </c>
      <c r="G42" s="32"/>
      <c r="H42" s="14">
        <v>0</v>
      </c>
      <c r="I42" s="14"/>
      <c r="J42" s="14">
        <v>14</v>
      </c>
      <c r="K42" s="30"/>
      <c r="L42" s="56">
        <v>9.5</v>
      </c>
      <c r="Q42" s="24"/>
    </row>
    <row r="43" spans="1:17" ht="12.75">
      <c r="A43" s="2" t="s">
        <v>170</v>
      </c>
      <c r="B43" s="16"/>
      <c r="C43" s="16"/>
      <c r="D43" s="16"/>
      <c r="E43" s="30"/>
      <c r="F43" s="56"/>
      <c r="G43" s="32"/>
      <c r="H43" s="14">
        <v>19</v>
      </c>
      <c r="I43" s="14"/>
      <c r="J43" s="14">
        <v>4</v>
      </c>
      <c r="K43" s="30"/>
      <c r="L43" s="56">
        <v>20.5</v>
      </c>
      <c r="Q43" s="24"/>
    </row>
    <row r="44" spans="1:17" ht="12.75">
      <c r="A44" s="1" t="s">
        <v>5</v>
      </c>
      <c r="B44" s="45">
        <f>SUM(B45:B46)</f>
        <v>1090</v>
      </c>
      <c r="C44" s="46"/>
      <c r="D44" s="45">
        <f>SUM(D45:D46)</f>
        <v>139</v>
      </c>
      <c r="E44" s="34"/>
      <c r="F44" s="57">
        <f>SUM(F45:F46)</f>
        <v>1168.5</v>
      </c>
      <c r="G44" s="35"/>
      <c r="H44" s="45">
        <f>SUM(H45:H46)</f>
        <v>6</v>
      </c>
      <c r="I44" s="46"/>
      <c r="J44" s="45">
        <f>SUM(J45:J46)</f>
        <v>14</v>
      </c>
      <c r="K44" s="34"/>
      <c r="L44" s="57">
        <f>SUM(L45:L46)</f>
        <v>15.25</v>
      </c>
      <c r="Q44" s="24"/>
    </row>
    <row r="45" spans="1:17" ht="12.75">
      <c r="A45" s="2" t="s">
        <v>106</v>
      </c>
      <c r="B45" s="14">
        <v>466</v>
      </c>
      <c r="C45" s="14"/>
      <c r="D45" s="14">
        <v>64</v>
      </c>
      <c r="E45" s="30"/>
      <c r="F45" s="15">
        <v>502.25</v>
      </c>
      <c r="G45" s="32"/>
      <c r="H45" s="14">
        <v>6</v>
      </c>
      <c r="I45" s="14"/>
      <c r="J45" s="14">
        <v>14</v>
      </c>
      <c r="K45" s="30"/>
      <c r="L45" s="56">
        <v>15.25</v>
      </c>
      <c r="Q45" s="24"/>
    </row>
    <row r="46" spans="1:17" ht="12.75">
      <c r="A46" s="2" t="s">
        <v>107</v>
      </c>
      <c r="B46" s="14">
        <v>624</v>
      </c>
      <c r="C46" s="14"/>
      <c r="D46" s="14">
        <v>75</v>
      </c>
      <c r="E46" s="30"/>
      <c r="F46" s="15">
        <v>666.25</v>
      </c>
      <c r="G46" s="32"/>
      <c r="H46" s="14"/>
      <c r="I46" s="14"/>
      <c r="J46" s="14"/>
      <c r="K46" s="30"/>
      <c r="L46" s="56"/>
      <c r="Q46" s="24"/>
    </row>
    <row r="47" spans="1:12" ht="12.75">
      <c r="A47" s="1" t="s">
        <v>6</v>
      </c>
      <c r="B47" s="3">
        <f>SUM(B48:B49)</f>
        <v>683</v>
      </c>
      <c r="C47" s="3"/>
      <c r="D47" s="3">
        <f>SUM(D48:D49)</f>
        <v>90</v>
      </c>
      <c r="E47" s="33"/>
      <c r="F47" s="69">
        <f>SUM(F48:F49)</f>
        <v>730</v>
      </c>
      <c r="G47" s="35"/>
      <c r="H47" s="3">
        <f>SUM(H48:H49)</f>
        <v>10</v>
      </c>
      <c r="I47" s="45"/>
      <c r="J47" s="3">
        <f>SUM(J48:J49)</f>
        <v>5</v>
      </c>
      <c r="K47" s="33"/>
      <c r="L47" s="69">
        <f>SUM(L48:L49)</f>
        <v>12.5</v>
      </c>
    </row>
    <row r="48" spans="1:12" ht="12.75">
      <c r="A48" s="2" t="s">
        <v>158</v>
      </c>
      <c r="B48" s="16">
        <v>344</v>
      </c>
      <c r="C48" s="16"/>
      <c r="D48" s="16">
        <v>58</v>
      </c>
      <c r="E48" s="30"/>
      <c r="F48" s="56">
        <v>375.25</v>
      </c>
      <c r="G48" s="32"/>
      <c r="H48" s="14">
        <v>10</v>
      </c>
      <c r="I48" s="14"/>
      <c r="J48" s="14">
        <v>5</v>
      </c>
      <c r="K48" s="30"/>
      <c r="L48" s="56">
        <v>12.5</v>
      </c>
    </row>
    <row r="49" spans="1:12" ht="12.75">
      <c r="A49" s="2" t="s">
        <v>159</v>
      </c>
      <c r="B49" s="16">
        <v>339</v>
      </c>
      <c r="C49" s="16"/>
      <c r="D49" s="16">
        <v>32</v>
      </c>
      <c r="E49" s="30"/>
      <c r="F49" s="56">
        <v>354.75</v>
      </c>
      <c r="G49" s="32"/>
      <c r="H49" s="14"/>
      <c r="I49" s="14"/>
      <c r="J49" s="14"/>
      <c r="K49" s="30"/>
      <c r="L49" s="56"/>
    </row>
    <row r="50" spans="1:17" ht="12.75">
      <c r="A50" s="1" t="s">
        <v>9</v>
      </c>
      <c r="B50" s="3">
        <f>SUM(B51:B54)</f>
        <v>364</v>
      </c>
      <c r="C50" s="3"/>
      <c r="D50" s="3">
        <f>SUM(D51:D54)</f>
        <v>54</v>
      </c>
      <c r="E50" s="33"/>
      <c r="F50" s="69">
        <f>SUM(F51:F54)</f>
        <v>394</v>
      </c>
      <c r="G50" s="3"/>
      <c r="H50" s="3">
        <f>SUM(H51:H54)</f>
        <v>33</v>
      </c>
      <c r="I50" s="45"/>
      <c r="J50" s="3">
        <f>SUM(J51:J54)</f>
        <v>46</v>
      </c>
      <c r="K50" s="33"/>
      <c r="L50" s="69">
        <f>SUM(L51:L54)</f>
        <v>61.75</v>
      </c>
      <c r="M50" s="7"/>
      <c r="N50" s="7"/>
      <c r="O50" s="7"/>
      <c r="P50" s="7"/>
      <c r="Q50" s="7"/>
    </row>
    <row r="51" spans="1:12" ht="12.75">
      <c r="A51" s="2" t="s">
        <v>69</v>
      </c>
      <c r="B51" s="16">
        <v>364</v>
      </c>
      <c r="C51" s="47"/>
      <c r="D51" s="16">
        <v>54</v>
      </c>
      <c r="E51" s="36"/>
      <c r="F51" s="56">
        <v>394</v>
      </c>
      <c r="G51" s="32"/>
      <c r="H51" s="14">
        <v>30</v>
      </c>
      <c r="I51" s="14"/>
      <c r="J51" s="14">
        <v>36</v>
      </c>
      <c r="K51" s="30"/>
      <c r="L51" s="56">
        <v>52.75</v>
      </c>
    </row>
    <row r="52" spans="1:17" ht="12.75">
      <c r="A52" s="2" t="s">
        <v>74</v>
      </c>
      <c r="B52" s="16"/>
      <c r="C52" s="47"/>
      <c r="D52" s="16"/>
      <c r="E52" s="36"/>
      <c r="F52" s="56"/>
      <c r="G52" s="32"/>
      <c r="H52" s="14">
        <v>2</v>
      </c>
      <c r="I52" s="14"/>
      <c r="J52" s="14">
        <v>5</v>
      </c>
      <c r="K52" s="30"/>
      <c r="L52" s="56">
        <v>4.75</v>
      </c>
      <c r="M52" s="7"/>
      <c r="N52" s="7"/>
      <c r="O52" s="7"/>
      <c r="P52" s="7"/>
      <c r="Q52" s="7"/>
    </row>
    <row r="53" spans="1:17" ht="12.75">
      <c r="A53" s="2" t="s">
        <v>194</v>
      </c>
      <c r="B53" s="16"/>
      <c r="C53" s="47"/>
      <c r="D53" s="16"/>
      <c r="E53" s="36"/>
      <c r="F53" s="56"/>
      <c r="G53" s="32"/>
      <c r="H53" s="14">
        <v>0</v>
      </c>
      <c r="I53" s="14"/>
      <c r="J53" s="14">
        <v>1</v>
      </c>
      <c r="K53" s="30"/>
      <c r="L53" s="56">
        <v>0.5</v>
      </c>
      <c r="M53" s="7"/>
      <c r="N53" s="7"/>
      <c r="O53" s="7"/>
      <c r="P53" s="7"/>
      <c r="Q53" s="7"/>
    </row>
    <row r="54" spans="1:55" ht="12.75">
      <c r="A54" s="2" t="s">
        <v>195</v>
      </c>
      <c r="B54" s="16"/>
      <c r="C54" s="16"/>
      <c r="D54" s="16"/>
      <c r="E54" s="30"/>
      <c r="F54" s="56"/>
      <c r="G54" s="31"/>
      <c r="H54" s="14">
        <v>1</v>
      </c>
      <c r="I54" s="14"/>
      <c r="J54" s="14">
        <v>4</v>
      </c>
      <c r="K54" s="30"/>
      <c r="L54" s="56">
        <v>3.75</v>
      </c>
      <c r="M54" s="20"/>
      <c r="N54" s="20"/>
      <c r="O54" s="20"/>
      <c r="P54" s="20"/>
      <c r="Q54" s="20"/>
      <c r="R54" s="20"/>
      <c r="S54" s="20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17" ht="12.75">
      <c r="A55" s="1" t="s">
        <v>13</v>
      </c>
      <c r="B55" s="45">
        <f>SUM(B56:B61)</f>
        <v>240</v>
      </c>
      <c r="C55" s="46"/>
      <c r="D55" s="45">
        <f>SUM(D56:D61)</f>
        <v>45</v>
      </c>
      <c r="E55" s="34"/>
      <c r="F55" s="57">
        <f>SUM(F56:F61)</f>
        <v>265.25</v>
      </c>
      <c r="G55" s="35"/>
      <c r="H55" s="45">
        <f>SUM(H56:H61)</f>
        <v>49</v>
      </c>
      <c r="I55" s="46"/>
      <c r="J55" s="45">
        <f>SUM(J56:J61)</f>
        <v>22</v>
      </c>
      <c r="K55" s="34"/>
      <c r="L55" s="57">
        <f>SUM(L56:L61)</f>
        <v>60.75</v>
      </c>
      <c r="M55" s="7"/>
      <c r="N55" s="7"/>
      <c r="O55" s="7"/>
      <c r="P55" s="7"/>
      <c r="Q55" s="7"/>
    </row>
    <row r="56" spans="1:17" s="24" customFormat="1" ht="12.75">
      <c r="A56" s="80" t="s">
        <v>277</v>
      </c>
      <c r="B56" s="14">
        <v>40</v>
      </c>
      <c r="D56" s="14">
        <v>7</v>
      </c>
      <c r="E56" s="38"/>
      <c r="F56" s="56">
        <v>44.25</v>
      </c>
      <c r="G56" s="32"/>
      <c r="H56" s="14"/>
      <c r="J56" s="14"/>
      <c r="K56" s="38"/>
      <c r="L56" s="56"/>
      <c r="M56" s="44"/>
      <c r="N56" s="44"/>
      <c r="O56" s="44"/>
      <c r="P56" s="44"/>
      <c r="Q56" s="44"/>
    </row>
    <row r="57" spans="1:12" ht="12.75">
      <c r="A57" s="2" t="s">
        <v>14</v>
      </c>
      <c r="B57" s="14">
        <v>26</v>
      </c>
      <c r="C57" s="24"/>
      <c r="D57" s="14">
        <v>9</v>
      </c>
      <c r="E57" s="38"/>
      <c r="F57" s="15">
        <v>31</v>
      </c>
      <c r="G57" s="32"/>
      <c r="H57" s="14">
        <v>16</v>
      </c>
      <c r="J57" s="14">
        <v>11</v>
      </c>
      <c r="K57" s="38"/>
      <c r="L57" s="56">
        <v>22</v>
      </c>
    </row>
    <row r="58" spans="1:12" ht="12.75">
      <c r="A58" s="80" t="s">
        <v>278</v>
      </c>
      <c r="B58" s="14">
        <v>26</v>
      </c>
      <c r="C58" s="24"/>
      <c r="D58" s="14">
        <v>3</v>
      </c>
      <c r="E58" s="38"/>
      <c r="F58" s="15">
        <v>28</v>
      </c>
      <c r="G58" s="32"/>
      <c r="H58" s="14"/>
      <c r="J58" s="14"/>
      <c r="K58" s="38"/>
      <c r="L58" s="56"/>
    </row>
    <row r="59" spans="1:19" ht="12.75">
      <c r="A59" s="2" t="s">
        <v>15</v>
      </c>
      <c r="B59" s="14">
        <v>69</v>
      </c>
      <c r="C59" s="44"/>
      <c r="D59" s="14">
        <v>9</v>
      </c>
      <c r="E59" s="36"/>
      <c r="F59" s="15">
        <v>73.75</v>
      </c>
      <c r="G59" s="32"/>
      <c r="H59" s="14">
        <v>33</v>
      </c>
      <c r="I59" s="14"/>
      <c r="J59" s="14">
        <v>11</v>
      </c>
      <c r="K59" s="30"/>
      <c r="L59" s="56">
        <v>38.75</v>
      </c>
      <c r="M59" s="7"/>
      <c r="N59" s="7"/>
      <c r="O59" s="7"/>
      <c r="P59" s="13"/>
      <c r="Q59" s="13"/>
      <c r="R59" s="13"/>
      <c r="S59" s="13"/>
    </row>
    <row r="60" spans="1:19" ht="12.75">
      <c r="A60" s="2" t="s">
        <v>16</v>
      </c>
      <c r="B60" s="14">
        <v>32</v>
      </c>
      <c r="C60" s="44"/>
      <c r="D60" s="14">
        <v>7</v>
      </c>
      <c r="E60" s="36"/>
      <c r="F60" s="15">
        <v>35.5</v>
      </c>
      <c r="G60" s="32"/>
      <c r="H60" s="14"/>
      <c r="I60" s="14"/>
      <c r="J60" s="14"/>
      <c r="K60" s="30"/>
      <c r="L60" s="56"/>
      <c r="M60" s="7"/>
      <c r="N60" s="7"/>
      <c r="O60" s="7"/>
      <c r="P60" s="13"/>
      <c r="Q60" s="13"/>
      <c r="R60" s="13"/>
      <c r="S60" s="13"/>
    </row>
    <row r="61" spans="1:19" ht="12.75">
      <c r="A61" s="2" t="s">
        <v>123</v>
      </c>
      <c r="B61" s="14">
        <v>47</v>
      </c>
      <c r="C61" s="44"/>
      <c r="D61" s="14">
        <v>10</v>
      </c>
      <c r="E61" s="36"/>
      <c r="F61" s="15">
        <v>52.75</v>
      </c>
      <c r="G61" s="32"/>
      <c r="H61" s="14"/>
      <c r="I61" s="14"/>
      <c r="J61" s="14"/>
      <c r="K61" s="30"/>
      <c r="L61" s="56"/>
      <c r="M61" s="7"/>
      <c r="N61" s="7"/>
      <c r="O61" s="7"/>
      <c r="P61" s="13"/>
      <c r="Q61" s="13"/>
      <c r="R61" s="13"/>
      <c r="S61" s="13"/>
    </row>
    <row r="62" spans="1:17" ht="12.75">
      <c r="A62" s="1" t="s">
        <v>17</v>
      </c>
      <c r="B62" s="3">
        <f>SUM(B63:B64)</f>
        <v>0</v>
      </c>
      <c r="C62" s="48"/>
      <c r="D62" s="3">
        <f>SUM(D63:D64)</f>
        <v>0</v>
      </c>
      <c r="E62" s="34"/>
      <c r="F62" s="69">
        <f>SUM(F63:F64)</f>
        <v>0</v>
      </c>
      <c r="G62" s="35"/>
      <c r="H62" s="3">
        <f>SUM(H63:H64)</f>
        <v>3</v>
      </c>
      <c r="I62" s="3"/>
      <c r="J62" s="3">
        <f>SUM(J63:J64)</f>
        <v>14</v>
      </c>
      <c r="K62" s="33"/>
      <c r="L62" s="69">
        <f>SUM(L63:L64)</f>
        <v>11.75</v>
      </c>
      <c r="M62" s="7"/>
      <c r="N62" s="7"/>
      <c r="O62" s="7"/>
      <c r="P62" s="7"/>
      <c r="Q62" s="7"/>
    </row>
    <row r="63" spans="1:17" ht="12.75">
      <c r="A63" s="2" t="s">
        <v>118</v>
      </c>
      <c r="B63" s="16"/>
      <c r="C63" s="22"/>
      <c r="D63" s="16"/>
      <c r="E63" s="38"/>
      <c r="F63" s="56"/>
      <c r="G63" s="32"/>
      <c r="H63" s="14">
        <v>1</v>
      </c>
      <c r="J63" s="14">
        <v>7</v>
      </c>
      <c r="K63" s="38"/>
      <c r="L63" s="56">
        <v>5.25</v>
      </c>
      <c r="M63" s="7"/>
      <c r="N63" s="7"/>
      <c r="O63" s="7"/>
      <c r="P63" s="7"/>
      <c r="Q63" s="7"/>
    </row>
    <row r="64" spans="1:17" ht="12.75">
      <c r="A64" s="2" t="s">
        <v>117</v>
      </c>
      <c r="B64" s="16"/>
      <c r="C64" s="22"/>
      <c r="D64" s="16"/>
      <c r="E64" s="38"/>
      <c r="F64" s="56"/>
      <c r="G64" s="32"/>
      <c r="H64" s="14">
        <v>2</v>
      </c>
      <c r="J64" s="14">
        <v>7</v>
      </c>
      <c r="K64" s="38"/>
      <c r="L64" s="56">
        <v>6.5</v>
      </c>
      <c r="M64" s="7"/>
      <c r="N64" s="7"/>
      <c r="O64" s="7"/>
      <c r="P64" s="7"/>
      <c r="Q64" s="7"/>
    </row>
    <row r="65" spans="1:17" ht="12.75">
      <c r="A65" s="85" t="s">
        <v>256</v>
      </c>
      <c r="B65" s="83">
        <f>SUM(B66:B67)</f>
        <v>297</v>
      </c>
      <c r="C65" s="22"/>
      <c r="D65" s="83">
        <f>SUM(D66:D67)</f>
        <v>59</v>
      </c>
      <c r="E65" s="38"/>
      <c r="F65" s="84">
        <f>SUM(F66:F67)</f>
        <v>326.5</v>
      </c>
      <c r="G65" s="32"/>
      <c r="H65" s="83">
        <f>SUM(H66:H67)</f>
        <v>25</v>
      </c>
      <c r="J65" s="83">
        <f>SUM(J66:J67)</f>
        <v>38</v>
      </c>
      <c r="K65" s="38"/>
      <c r="L65" s="84">
        <f>SUM(L66:L67)</f>
        <v>48.5</v>
      </c>
      <c r="M65" s="7"/>
      <c r="N65" s="7"/>
      <c r="O65" s="7"/>
      <c r="P65" s="7"/>
      <c r="Q65" s="7"/>
    </row>
    <row r="66" spans="1:17" ht="12.75">
      <c r="A66" s="80" t="s">
        <v>246</v>
      </c>
      <c r="B66" s="16">
        <v>285</v>
      </c>
      <c r="C66" s="22"/>
      <c r="D66" s="16">
        <v>58</v>
      </c>
      <c r="E66" s="38"/>
      <c r="F66" s="56">
        <v>314</v>
      </c>
      <c r="G66" s="38"/>
      <c r="H66" s="14">
        <v>18</v>
      </c>
      <c r="J66" s="14">
        <v>24</v>
      </c>
      <c r="K66" s="38"/>
      <c r="L66" s="56">
        <v>32.5</v>
      </c>
      <c r="M66" s="7"/>
      <c r="N66" s="7"/>
      <c r="O66" s="7"/>
      <c r="P66" s="7"/>
      <c r="Q66" s="7"/>
    </row>
    <row r="67" spans="1:19" ht="12.75">
      <c r="A67" s="24" t="s">
        <v>223</v>
      </c>
      <c r="B67" s="14">
        <v>12</v>
      </c>
      <c r="C67" s="24"/>
      <c r="D67" s="14">
        <v>1</v>
      </c>
      <c r="E67" s="38"/>
      <c r="F67" s="56">
        <v>12.5</v>
      </c>
      <c r="G67" s="38"/>
      <c r="H67" s="14">
        <v>7</v>
      </c>
      <c r="I67" s="14"/>
      <c r="J67" s="14">
        <v>14</v>
      </c>
      <c r="K67" s="38"/>
      <c r="L67" s="56">
        <v>16</v>
      </c>
      <c r="M67" s="7"/>
      <c r="N67" s="7"/>
      <c r="O67" s="7"/>
      <c r="P67" s="13"/>
      <c r="Q67" s="13"/>
      <c r="R67" s="13"/>
      <c r="S67" s="13"/>
    </row>
    <row r="68" spans="1:19" ht="12.75">
      <c r="A68" s="48" t="s">
        <v>248</v>
      </c>
      <c r="B68" s="64">
        <f>+B69</f>
        <v>121</v>
      </c>
      <c r="C68" s="22"/>
      <c r="D68" s="64">
        <f>+D69</f>
        <v>22</v>
      </c>
      <c r="E68" s="38"/>
      <c r="F68" s="65">
        <f>+F69</f>
        <v>134.5</v>
      </c>
      <c r="G68" s="38"/>
      <c r="H68" s="64">
        <f>+H69</f>
        <v>0</v>
      </c>
      <c r="J68" s="64">
        <f>+J69</f>
        <v>0</v>
      </c>
      <c r="K68" s="38"/>
      <c r="L68" s="65">
        <f>+L69</f>
        <v>0</v>
      </c>
      <c r="M68" s="7"/>
      <c r="N68" s="7"/>
      <c r="O68" s="7"/>
      <c r="P68" s="13"/>
      <c r="Q68" s="13"/>
      <c r="R68" s="13"/>
      <c r="S68" s="13"/>
    </row>
    <row r="69" spans="1:19" ht="12.75">
      <c r="A69" s="2" t="s">
        <v>222</v>
      </c>
      <c r="B69" s="16">
        <v>121</v>
      </c>
      <c r="C69" s="22"/>
      <c r="D69" s="16">
        <v>22</v>
      </c>
      <c r="E69" s="38"/>
      <c r="F69" s="56">
        <v>134.5</v>
      </c>
      <c r="G69" s="38"/>
      <c r="H69" s="14"/>
      <c r="J69" s="14"/>
      <c r="K69" s="38"/>
      <c r="L69" s="56"/>
      <c r="M69" s="7"/>
      <c r="N69" s="7"/>
      <c r="O69" s="7"/>
      <c r="P69" s="13"/>
      <c r="Q69" s="13"/>
      <c r="R69" s="13"/>
      <c r="S69" s="13"/>
    </row>
    <row r="70" spans="1:19" ht="12.75">
      <c r="A70" s="48" t="s">
        <v>247</v>
      </c>
      <c r="B70" s="3">
        <f>SUM(B71:B74)</f>
        <v>0</v>
      </c>
      <c r="C70" s="48"/>
      <c r="D70" s="3">
        <f>SUM(D71:D74)</f>
        <v>0</v>
      </c>
      <c r="E70" s="34"/>
      <c r="F70" s="69">
        <f>SUM(F71:F74)</f>
        <v>0</v>
      </c>
      <c r="G70" s="34"/>
      <c r="H70" s="3">
        <f>SUM(H71:H74)</f>
        <v>55</v>
      </c>
      <c r="I70" s="3"/>
      <c r="J70" s="3">
        <f>SUM(J71:J74)</f>
        <v>31</v>
      </c>
      <c r="K70" s="34"/>
      <c r="L70" s="69">
        <f>SUM(L71:L74)</f>
        <v>72.75</v>
      </c>
      <c r="M70" s="7"/>
      <c r="N70" s="7"/>
      <c r="O70" s="7"/>
      <c r="P70" s="13"/>
      <c r="Q70" s="13"/>
      <c r="R70" s="13"/>
      <c r="S70" s="13"/>
    </row>
    <row r="71" spans="1:19" ht="12.75">
      <c r="A71" s="2" t="s">
        <v>227</v>
      </c>
      <c r="B71" s="16"/>
      <c r="C71" s="22"/>
      <c r="D71" s="16"/>
      <c r="E71" s="38"/>
      <c r="F71" s="56"/>
      <c r="G71" s="38"/>
      <c r="H71" s="14">
        <v>3</v>
      </c>
      <c r="J71" s="14">
        <v>18</v>
      </c>
      <c r="K71" s="38"/>
      <c r="L71" s="56">
        <v>14.25</v>
      </c>
      <c r="M71" s="7"/>
      <c r="N71" s="7"/>
      <c r="O71" s="7"/>
      <c r="P71" s="13"/>
      <c r="Q71" s="13"/>
      <c r="R71" s="13"/>
      <c r="S71" s="13"/>
    </row>
    <row r="72" spans="1:19" ht="12.75">
      <c r="A72" s="2" t="s">
        <v>228</v>
      </c>
      <c r="B72" s="16"/>
      <c r="C72" s="22"/>
      <c r="D72" s="16"/>
      <c r="E72" s="38"/>
      <c r="F72" s="56"/>
      <c r="G72" s="38"/>
      <c r="H72" s="14">
        <v>26</v>
      </c>
      <c r="J72" s="14">
        <v>5</v>
      </c>
      <c r="K72" s="38"/>
      <c r="L72" s="56">
        <v>28.5</v>
      </c>
      <c r="M72" s="7"/>
      <c r="N72" s="7"/>
      <c r="O72" s="7"/>
      <c r="P72" s="13"/>
      <c r="Q72" s="13"/>
      <c r="R72" s="13"/>
      <c r="S72" s="13"/>
    </row>
    <row r="73" spans="1:19" ht="12.75">
      <c r="A73" s="2" t="s">
        <v>229</v>
      </c>
      <c r="B73" s="16"/>
      <c r="C73" s="22"/>
      <c r="D73" s="16"/>
      <c r="E73" s="38"/>
      <c r="F73" s="56"/>
      <c r="G73" s="38"/>
      <c r="H73" s="14">
        <v>25</v>
      </c>
      <c r="J73" s="14">
        <v>5</v>
      </c>
      <c r="K73" s="38"/>
      <c r="L73" s="56">
        <v>27</v>
      </c>
      <c r="M73" s="7"/>
      <c r="N73" s="7"/>
      <c r="O73" s="7"/>
      <c r="P73" s="13"/>
      <c r="Q73" s="13"/>
      <c r="R73" s="13"/>
      <c r="S73" s="13"/>
    </row>
    <row r="74" spans="1:19" ht="12.75">
      <c r="A74" s="2" t="s">
        <v>230</v>
      </c>
      <c r="B74" s="16"/>
      <c r="C74" s="22"/>
      <c r="D74" s="16"/>
      <c r="E74" s="38"/>
      <c r="F74" s="56"/>
      <c r="G74" s="38"/>
      <c r="H74" s="14">
        <v>1</v>
      </c>
      <c r="J74" s="14">
        <v>3</v>
      </c>
      <c r="K74" s="38"/>
      <c r="L74" s="56">
        <v>3</v>
      </c>
      <c r="M74" s="7"/>
      <c r="N74" s="7"/>
      <c r="O74" s="7"/>
      <c r="P74" s="13"/>
      <c r="Q74" s="13"/>
      <c r="R74" s="13"/>
      <c r="S74" s="13"/>
    </row>
    <row r="75" spans="1:12" ht="12.75">
      <c r="A75" s="1" t="s">
        <v>70</v>
      </c>
      <c r="B75" s="45">
        <f>SUM(B76:B81)</f>
        <v>179</v>
      </c>
      <c r="C75" s="46"/>
      <c r="D75" s="45">
        <f>SUM(D76:D81)</f>
        <v>43</v>
      </c>
      <c r="E75" s="34"/>
      <c r="F75" s="57">
        <f>SUM(F76:F81)</f>
        <v>204.25</v>
      </c>
      <c r="G75" s="35"/>
      <c r="H75" s="45">
        <f>SUM(H76:H81)</f>
        <v>7</v>
      </c>
      <c r="I75" s="46"/>
      <c r="J75" s="45">
        <f>SUM(J76:J81)</f>
        <v>5</v>
      </c>
      <c r="K75" s="34"/>
      <c r="L75" s="57">
        <f>SUM(L76:L81)</f>
        <v>10.5</v>
      </c>
    </row>
    <row r="76" spans="1:12" ht="12.75">
      <c r="A76" s="2" t="s">
        <v>10</v>
      </c>
      <c r="B76" s="14">
        <v>11</v>
      </c>
      <c r="C76" s="44"/>
      <c r="D76" s="14">
        <v>8</v>
      </c>
      <c r="E76" s="36"/>
      <c r="F76" s="15">
        <v>15.5</v>
      </c>
      <c r="G76" s="32"/>
      <c r="H76" s="14"/>
      <c r="I76" s="14"/>
      <c r="J76" s="14"/>
      <c r="K76" s="30"/>
      <c r="L76" s="56"/>
    </row>
    <row r="77" spans="1:17" ht="12.75">
      <c r="A77" s="2" t="s">
        <v>11</v>
      </c>
      <c r="B77" s="14">
        <v>24</v>
      </c>
      <c r="C77" s="44"/>
      <c r="D77" s="14">
        <v>6</v>
      </c>
      <c r="E77" s="36"/>
      <c r="F77" s="15">
        <v>27</v>
      </c>
      <c r="G77" s="32"/>
      <c r="H77" s="14"/>
      <c r="I77" s="14"/>
      <c r="J77" s="14"/>
      <c r="K77" s="30"/>
      <c r="L77" s="56"/>
      <c r="M77" s="7"/>
      <c r="N77" s="7"/>
      <c r="O77" s="7"/>
      <c r="P77" s="7"/>
      <c r="Q77" s="7"/>
    </row>
    <row r="78" spans="1:17" ht="12.75">
      <c r="A78" s="2" t="s">
        <v>242</v>
      </c>
      <c r="B78" s="14">
        <v>57</v>
      </c>
      <c r="C78" s="44"/>
      <c r="D78" s="14">
        <v>11</v>
      </c>
      <c r="E78" s="36"/>
      <c r="F78" s="15">
        <v>63.5</v>
      </c>
      <c r="G78" s="32"/>
      <c r="H78" s="14"/>
      <c r="I78" s="14"/>
      <c r="J78" s="14"/>
      <c r="K78" s="30"/>
      <c r="L78" s="56"/>
      <c r="M78" s="7"/>
      <c r="N78" s="7"/>
      <c r="O78" s="7"/>
      <c r="P78" s="7"/>
      <c r="Q78" s="7"/>
    </row>
    <row r="79" spans="1:17" ht="12.75">
      <c r="A79" s="2" t="s">
        <v>257</v>
      </c>
      <c r="B79" s="14">
        <v>0</v>
      </c>
      <c r="C79" s="44"/>
      <c r="D79" s="14">
        <v>0</v>
      </c>
      <c r="E79" s="36"/>
      <c r="F79" s="15">
        <v>0</v>
      </c>
      <c r="G79" s="32"/>
      <c r="H79" s="14"/>
      <c r="I79" s="14"/>
      <c r="J79" s="14"/>
      <c r="K79" s="30"/>
      <c r="L79" s="56"/>
      <c r="M79" s="7"/>
      <c r="N79" s="7"/>
      <c r="O79" s="7"/>
      <c r="P79" s="7"/>
      <c r="Q79" s="7"/>
    </row>
    <row r="80" spans="1:17" ht="12.75">
      <c r="A80" s="2" t="s">
        <v>12</v>
      </c>
      <c r="B80" s="14">
        <v>87</v>
      </c>
      <c r="C80" s="44"/>
      <c r="D80" s="14">
        <v>18</v>
      </c>
      <c r="E80" s="36"/>
      <c r="F80" s="15">
        <v>98.25</v>
      </c>
      <c r="G80" s="32"/>
      <c r="H80" s="14">
        <v>6</v>
      </c>
      <c r="I80" s="14"/>
      <c r="J80" s="14">
        <v>4</v>
      </c>
      <c r="K80" s="30"/>
      <c r="L80" s="56">
        <v>9</v>
      </c>
      <c r="M80" s="7"/>
      <c r="N80" s="7"/>
      <c r="O80" s="7"/>
      <c r="P80" s="7"/>
      <c r="Q80" s="7"/>
    </row>
    <row r="81" spans="1:17" ht="12.75">
      <c r="A81" s="2" t="s">
        <v>196</v>
      </c>
      <c r="B81" s="14"/>
      <c r="C81" s="44"/>
      <c r="D81" s="14"/>
      <c r="E81" s="36"/>
      <c r="F81" s="15"/>
      <c r="G81" s="32"/>
      <c r="H81" s="14">
        <v>1</v>
      </c>
      <c r="I81" s="14"/>
      <c r="J81" s="14">
        <v>1</v>
      </c>
      <c r="K81" s="30"/>
      <c r="L81" s="56">
        <v>1.5</v>
      </c>
      <c r="M81" s="7"/>
      <c r="N81" s="7"/>
      <c r="O81" s="7"/>
      <c r="P81" s="7"/>
      <c r="Q81" s="7"/>
    </row>
    <row r="82" spans="1:12" s="21" customFormat="1" ht="12.75">
      <c r="A82" s="1" t="s">
        <v>116</v>
      </c>
      <c r="B82" s="3">
        <f>SUM(B83:B86)</f>
        <v>302</v>
      </c>
      <c r="C82" s="48"/>
      <c r="D82" s="3">
        <f>SUM(D83:D86)</f>
        <v>64</v>
      </c>
      <c r="E82" s="34"/>
      <c r="F82" s="69">
        <f>SUM(F83:F86)</f>
        <v>338</v>
      </c>
      <c r="G82" s="35"/>
      <c r="H82" s="3">
        <f>SUM(H83:H86)</f>
        <v>51</v>
      </c>
      <c r="I82" s="46"/>
      <c r="J82" s="3">
        <f>SUM(J83:J86)</f>
        <v>25</v>
      </c>
      <c r="K82" s="34"/>
      <c r="L82" s="69">
        <f>SUM(L83:L86)</f>
        <v>65.75</v>
      </c>
    </row>
    <row r="83" spans="1:12" ht="12.75">
      <c r="A83" s="2" t="s">
        <v>111</v>
      </c>
      <c r="B83" s="16"/>
      <c r="C83" s="22"/>
      <c r="D83" s="16"/>
      <c r="E83" s="38"/>
      <c r="F83" s="56"/>
      <c r="G83" s="32"/>
      <c r="H83" s="14">
        <v>41</v>
      </c>
      <c r="J83" s="14">
        <v>10</v>
      </c>
      <c r="K83" s="38"/>
      <c r="L83" s="56">
        <v>45.25</v>
      </c>
    </row>
    <row r="84" spans="1:12" ht="12.75">
      <c r="A84" s="2" t="s">
        <v>112</v>
      </c>
      <c r="B84" s="16">
        <v>229</v>
      </c>
      <c r="C84" s="16"/>
      <c r="D84" s="16">
        <v>46</v>
      </c>
      <c r="E84" s="30"/>
      <c r="F84" s="56">
        <v>254.75</v>
      </c>
      <c r="G84" s="32"/>
      <c r="H84" s="14">
        <v>8</v>
      </c>
      <c r="I84" s="14"/>
      <c r="J84" s="14">
        <v>5</v>
      </c>
      <c r="K84" s="30"/>
      <c r="L84" s="56">
        <v>11.5</v>
      </c>
    </row>
    <row r="85" spans="1:12" ht="12.75">
      <c r="A85" s="2" t="s">
        <v>113</v>
      </c>
      <c r="B85" s="16"/>
      <c r="C85" s="22"/>
      <c r="D85" s="16"/>
      <c r="E85" s="38"/>
      <c r="F85" s="56"/>
      <c r="G85" s="32"/>
      <c r="H85" s="14">
        <v>2</v>
      </c>
      <c r="J85" s="14">
        <v>10</v>
      </c>
      <c r="K85" s="38"/>
      <c r="L85" s="56">
        <v>9</v>
      </c>
    </row>
    <row r="86" spans="1:12" ht="12.75">
      <c r="A86" s="2" t="s">
        <v>160</v>
      </c>
      <c r="B86" s="16">
        <v>73</v>
      </c>
      <c r="C86" s="22"/>
      <c r="D86" s="16">
        <v>18</v>
      </c>
      <c r="E86" s="38"/>
      <c r="F86" s="56">
        <v>83.25</v>
      </c>
      <c r="G86" s="32"/>
      <c r="H86" s="14"/>
      <c r="J86" s="14"/>
      <c r="K86" s="38"/>
      <c r="L86" s="56"/>
    </row>
    <row r="87" spans="1:12" s="21" customFormat="1" ht="12.75">
      <c r="A87" s="1" t="s">
        <v>19</v>
      </c>
      <c r="B87" s="3">
        <f>SUM(B88:B90)</f>
        <v>27</v>
      </c>
      <c r="C87" s="48"/>
      <c r="D87" s="3">
        <f>SUM(D88:D90)</f>
        <v>8</v>
      </c>
      <c r="E87" s="34"/>
      <c r="F87" s="69">
        <f>SUM(F88:F90)</f>
        <v>32</v>
      </c>
      <c r="G87" s="35"/>
      <c r="H87" s="3">
        <f>SUM(H88:H90)</f>
        <v>3</v>
      </c>
      <c r="I87" s="45"/>
      <c r="J87" s="3">
        <f>SUM(J88:J90)</f>
        <v>10</v>
      </c>
      <c r="K87" s="33"/>
      <c r="L87" s="69">
        <f>SUM(L88:L90)</f>
        <v>10</v>
      </c>
    </row>
    <row r="88" spans="1:20" ht="12.75">
      <c r="A88" s="2" t="s">
        <v>98</v>
      </c>
      <c r="B88" s="16">
        <v>27</v>
      </c>
      <c r="C88" s="22"/>
      <c r="D88" s="16">
        <v>8</v>
      </c>
      <c r="E88" s="38"/>
      <c r="F88" s="56">
        <v>32</v>
      </c>
      <c r="G88" s="32"/>
      <c r="H88" s="14"/>
      <c r="I88" s="14"/>
      <c r="J88" s="14"/>
      <c r="K88" s="30"/>
      <c r="L88" s="56"/>
      <c r="M88" s="1"/>
      <c r="N88" s="1"/>
      <c r="O88" s="1"/>
      <c r="P88" s="1"/>
      <c r="Q88" s="1"/>
      <c r="R88" s="1"/>
      <c r="S88" s="1"/>
      <c r="T88" s="1"/>
    </row>
    <row r="89" spans="1:20" ht="12.75">
      <c r="A89" s="2" t="s">
        <v>153</v>
      </c>
      <c r="B89" s="16"/>
      <c r="C89" s="22"/>
      <c r="D89" s="16"/>
      <c r="E89" s="38"/>
      <c r="F89" s="56"/>
      <c r="G89" s="32"/>
      <c r="H89" s="14">
        <v>3</v>
      </c>
      <c r="I89" s="14"/>
      <c r="J89" s="14">
        <v>10</v>
      </c>
      <c r="K89" s="30"/>
      <c r="L89" s="56">
        <v>10</v>
      </c>
      <c r="M89" s="1"/>
      <c r="N89" s="1"/>
      <c r="O89" s="1"/>
      <c r="P89" s="1"/>
      <c r="Q89" s="1"/>
      <c r="R89" s="1"/>
      <c r="S89" s="1"/>
      <c r="T89" s="1"/>
    </row>
    <row r="90" spans="1:20" ht="12.75">
      <c r="A90" s="2" t="s">
        <v>99</v>
      </c>
      <c r="B90" s="16"/>
      <c r="C90" s="22"/>
      <c r="D90" s="16"/>
      <c r="E90" s="38"/>
      <c r="F90" s="56"/>
      <c r="G90" s="32"/>
      <c r="H90" s="14">
        <v>0</v>
      </c>
      <c r="I90" s="14"/>
      <c r="J90" s="14">
        <v>0</v>
      </c>
      <c r="K90" s="30"/>
      <c r="L90" s="56">
        <v>0</v>
      </c>
      <c r="M90" s="1"/>
      <c r="N90" s="1"/>
      <c r="O90" s="1"/>
      <c r="P90" s="1"/>
      <c r="Q90" s="1"/>
      <c r="R90" s="1"/>
      <c r="S90" s="1"/>
      <c r="T90" s="1"/>
    </row>
    <row r="91" spans="1:12" s="21" customFormat="1" ht="12.75">
      <c r="A91" s="1" t="s">
        <v>131</v>
      </c>
      <c r="B91" s="45">
        <f>SUM(B92:B94)</f>
        <v>75</v>
      </c>
      <c r="C91" s="46"/>
      <c r="D91" s="45">
        <f>SUM(D92:D94)</f>
        <v>5</v>
      </c>
      <c r="E91" s="34"/>
      <c r="F91" s="57">
        <f>SUM(F92:F94)</f>
        <v>78.25</v>
      </c>
      <c r="G91" s="35"/>
      <c r="H91" s="45">
        <f>SUM(H92:H94)</f>
        <v>48</v>
      </c>
      <c r="I91" s="45"/>
      <c r="J91" s="45">
        <f>SUM(J92:J94)</f>
        <v>11</v>
      </c>
      <c r="K91" s="33"/>
      <c r="L91" s="57">
        <f>SUM(L92:L94)</f>
        <v>53.5</v>
      </c>
    </row>
    <row r="92" spans="1:20" ht="12.75">
      <c r="A92" s="2" t="s">
        <v>110</v>
      </c>
      <c r="B92" s="14"/>
      <c r="C92" s="24"/>
      <c r="D92" s="14"/>
      <c r="E92" s="38"/>
      <c r="F92" s="15"/>
      <c r="G92" s="32"/>
      <c r="H92" s="14">
        <v>3</v>
      </c>
      <c r="J92" s="14">
        <v>4</v>
      </c>
      <c r="K92" s="38"/>
      <c r="L92" s="56">
        <v>6</v>
      </c>
      <c r="M92" s="1"/>
      <c r="N92" s="1"/>
      <c r="O92" s="1"/>
      <c r="P92" s="1"/>
      <c r="Q92" s="1"/>
      <c r="R92" s="1"/>
      <c r="S92" s="1"/>
      <c r="T92" s="1"/>
    </row>
    <row r="93" spans="1:20" ht="12.75">
      <c r="A93" s="2" t="s">
        <v>101</v>
      </c>
      <c r="B93" s="14">
        <v>75</v>
      </c>
      <c r="C93" s="24"/>
      <c r="D93" s="14">
        <v>5</v>
      </c>
      <c r="E93" s="38"/>
      <c r="F93" s="15">
        <v>78.25</v>
      </c>
      <c r="G93" s="32"/>
      <c r="H93" s="14"/>
      <c r="I93" s="14"/>
      <c r="J93" s="14"/>
      <c r="K93" s="30"/>
      <c r="L93" s="56"/>
      <c r="M93" s="1"/>
      <c r="N93" s="1"/>
      <c r="O93" s="1"/>
      <c r="P93" s="1"/>
      <c r="Q93" s="1"/>
      <c r="R93" s="1"/>
      <c r="S93" s="1"/>
      <c r="T93" s="1"/>
    </row>
    <row r="94" spans="1:20" ht="12.75">
      <c r="A94" s="2" t="s">
        <v>102</v>
      </c>
      <c r="B94" s="14"/>
      <c r="C94" s="24"/>
      <c r="D94" s="14"/>
      <c r="E94" s="38"/>
      <c r="F94" s="15"/>
      <c r="G94" s="32"/>
      <c r="H94" s="14">
        <v>45</v>
      </c>
      <c r="I94" s="14"/>
      <c r="J94" s="14">
        <v>7</v>
      </c>
      <c r="K94" s="30"/>
      <c r="L94" s="56">
        <v>47.5</v>
      </c>
      <c r="M94" s="1"/>
      <c r="N94" s="1"/>
      <c r="O94" s="1"/>
      <c r="P94" s="1"/>
      <c r="Q94" s="1"/>
      <c r="R94" s="1"/>
      <c r="S94" s="1"/>
      <c r="T94" s="1"/>
    </row>
    <row r="95" spans="1:12" ht="12.75">
      <c r="A95" s="1" t="s">
        <v>20</v>
      </c>
      <c r="B95" s="3">
        <f>SUM(B96:B102)</f>
        <v>373</v>
      </c>
      <c r="C95" s="48"/>
      <c r="D95" s="3">
        <f>SUM(D96:D102)</f>
        <v>39</v>
      </c>
      <c r="E95" s="34"/>
      <c r="F95" s="69">
        <f>SUM(F96:F102)</f>
        <v>394</v>
      </c>
      <c r="G95" s="35"/>
      <c r="H95" s="3">
        <f>SUM(H96:H102)</f>
        <v>26</v>
      </c>
      <c r="I95" s="46"/>
      <c r="J95" s="3">
        <f>SUM(J96:J102)</f>
        <v>72</v>
      </c>
      <c r="K95" s="33"/>
      <c r="L95" s="69">
        <f>SUM(L96:L102)</f>
        <v>70.25</v>
      </c>
    </row>
    <row r="96" spans="1:20" ht="12.75">
      <c r="A96" s="2" t="s">
        <v>100</v>
      </c>
      <c r="B96" s="16">
        <v>373</v>
      </c>
      <c r="C96" s="22"/>
      <c r="D96" s="16">
        <v>39</v>
      </c>
      <c r="E96" s="38"/>
      <c r="F96" s="56">
        <v>394</v>
      </c>
      <c r="G96" s="32"/>
      <c r="H96" s="14"/>
      <c r="I96" s="14"/>
      <c r="J96" s="14"/>
      <c r="K96" s="30"/>
      <c r="L96" s="56"/>
      <c r="M96" s="1"/>
      <c r="N96" s="1"/>
      <c r="O96" s="1"/>
      <c r="P96" s="1"/>
      <c r="Q96" s="1"/>
      <c r="R96" s="1"/>
      <c r="S96" s="1"/>
      <c r="T96" s="1"/>
    </row>
    <row r="97" spans="1:20" ht="12.75">
      <c r="A97" s="2" t="s">
        <v>103</v>
      </c>
      <c r="B97" s="16"/>
      <c r="C97" s="22"/>
      <c r="D97" s="16"/>
      <c r="E97" s="38"/>
      <c r="F97" s="56"/>
      <c r="G97" s="32"/>
      <c r="H97" s="14">
        <v>24</v>
      </c>
      <c r="I97" s="14"/>
      <c r="J97" s="14">
        <v>53</v>
      </c>
      <c r="K97" s="30"/>
      <c r="L97" s="56">
        <v>57.5</v>
      </c>
      <c r="M97" s="1"/>
      <c r="N97" s="1"/>
      <c r="O97" s="1"/>
      <c r="P97" s="1"/>
      <c r="Q97" s="1"/>
      <c r="R97" s="1"/>
      <c r="S97" s="1"/>
      <c r="T97" s="1"/>
    </row>
    <row r="98" spans="1:20" ht="12.75">
      <c r="A98" s="80" t="s">
        <v>263</v>
      </c>
      <c r="B98" s="16"/>
      <c r="C98" s="22"/>
      <c r="D98" s="16"/>
      <c r="E98" s="38"/>
      <c r="F98" s="56"/>
      <c r="G98" s="32"/>
      <c r="H98" s="14">
        <v>0</v>
      </c>
      <c r="I98" s="14"/>
      <c r="J98" s="14">
        <v>4</v>
      </c>
      <c r="K98" s="30"/>
      <c r="L98" s="56">
        <v>2.5</v>
      </c>
      <c r="M98" s="1"/>
      <c r="N98" s="1"/>
      <c r="O98" s="1"/>
      <c r="P98" s="1"/>
      <c r="Q98" s="1"/>
      <c r="R98" s="1"/>
      <c r="S98" s="1"/>
      <c r="T98" s="1"/>
    </row>
    <row r="99" spans="1:20" ht="12.75">
      <c r="A99" s="80" t="s">
        <v>262</v>
      </c>
      <c r="B99" s="16"/>
      <c r="C99" s="22"/>
      <c r="D99" s="16"/>
      <c r="E99" s="38"/>
      <c r="F99" s="56"/>
      <c r="G99" s="32"/>
      <c r="H99" s="14">
        <v>0</v>
      </c>
      <c r="I99" s="14"/>
      <c r="J99" s="14">
        <v>0</v>
      </c>
      <c r="K99" s="30"/>
      <c r="L99" s="56">
        <v>0</v>
      </c>
      <c r="M99" s="1"/>
      <c r="N99" s="1"/>
      <c r="O99" s="1"/>
      <c r="P99" s="1"/>
      <c r="Q99" s="1"/>
      <c r="R99" s="1"/>
      <c r="S99" s="1"/>
      <c r="T99" s="1"/>
    </row>
    <row r="100" spans="1:20" ht="12.75">
      <c r="A100" s="2" t="s">
        <v>172</v>
      </c>
      <c r="B100" s="16"/>
      <c r="C100" s="22"/>
      <c r="D100" s="16"/>
      <c r="E100" s="38"/>
      <c r="F100" s="56"/>
      <c r="G100" s="32"/>
      <c r="H100" s="14">
        <v>0</v>
      </c>
      <c r="I100" s="14"/>
      <c r="J100" s="14">
        <v>1</v>
      </c>
      <c r="K100" s="30"/>
      <c r="L100" s="56">
        <v>0.5</v>
      </c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2" t="s">
        <v>171</v>
      </c>
      <c r="B101" s="16"/>
      <c r="C101" s="22"/>
      <c r="D101" s="16"/>
      <c r="E101" s="38"/>
      <c r="F101" s="56"/>
      <c r="G101" s="32"/>
      <c r="H101" s="14">
        <v>1</v>
      </c>
      <c r="I101" s="14"/>
      <c r="J101" s="14">
        <v>11</v>
      </c>
      <c r="K101" s="30"/>
      <c r="L101" s="56">
        <v>7.25</v>
      </c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24" t="s">
        <v>264</v>
      </c>
      <c r="B102" s="16"/>
      <c r="C102" s="22"/>
      <c r="D102" s="16"/>
      <c r="E102" s="38"/>
      <c r="F102" s="56"/>
      <c r="G102" s="32"/>
      <c r="H102" s="14">
        <v>1</v>
      </c>
      <c r="I102" s="14"/>
      <c r="J102" s="14">
        <v>3</v>
      </c>
      <c r="K102" s="30"/>
      <c r="L102" s="56">
        <v>2.5</v>
      </c>
      <c r="M102" s="1"/>
      <c r="N102" s="1"/>
      <c r="O102" s="1"/>
      <c r="P102" s="1"/>
      <c r="Q102" s="1"/>
      <c r="R102" s="1"/>
      <c r="S102" s="1"/>
      <c r="T102" s="1"/>
    </row>
    <row r="103" spans="1:12" ht="12.75">
      <c r="A103" s="1" t="s">
        <v>21</v>
      </c>
      <c r="B103" s="45">
        <f>SUM(B104:B108)</f>
        <v>989</v>
      </c>
      <c r="C103" s="46"/>
      <c r="D103" s="45">
        <f>SUM(D104:D108)</f>
        <v>161</v>
      </c>
      <c r="E103" s="34"/>
      <c r="F103" s="69">
        <f>SUM(F104:F108)</f>
        <v>1077.25</v>
      </c>
      <c r="G103" s="35"/>
      <c r="H103" s="45">
        <f>SUM(H104:H108)</f>
        <v>34</v>
      </c>
      <c r="I103" s="46"/>
      <c r="J103" s="45">
        <f>SUM(J104:J108)</f>
        <v>32</v>
      </c>
      <c r="K103" s="34"/>
      <c r="L103" s="69">
        <f>SUM(L104:L108)</f>
        <v>51.25</v>
      </c>
    </row>
    <row r="104" spans="1:19" ht="12.75">
      <c r="A104" s="2" t="s">
        <v>119</v>
      </c>
      <c r="B104" s="14"/>
      <c r="C104" s="44"/>
      <c r="D104" s="14"/>
      <c r="E104" s="36"/>
      <c r="F104" s="15"/>
      <c r="G104" s="32"/>
      <c r="H104" s="14">
        <v>27</v>
      </c>
      <c r="I104" s="14"/>
      <c r="J104" s="14">
        <v>10</v>
      </c>
      <c r="K104" s="30"/>
      <c r="L104" s="56">
        <v>31</v>
      </c>
      <c r="M104" s="7"/>
      <c r="N104" s="7"/>
      <c r="O104" s="7"/>
      <c r="P104" s="13"/>
      <c r="Q104" s="13"/>
      <c r="R104" s="13"/>
      <c r="S104" s="13"/>
    </row>
    <row r="105" spans="1:12" ht="12.75">
      <c r="A105" s="2" t="s">
        <v>22</v>
      </c>
      <c r="B105" s="14">
        <v>989</v>
      </c>
      <c r="C105" s="44"/>
      <c r="D105" s="14">
        <v>161</v>
      </c>
      <c r="E105" s="36"/>
      <c r="F105" s="15">
        <v>1077.25</v>
      </c>
      <c r="G105" s="32"/>
      <c r="H105" s="14">
        <v>7</v>
      </c>
      <c r="I105" s="14"/>
      <c r="J105" s="14">
        <v>0</v>
      </c>
      <c r="K105" s="30"/>
      <c r="L105" s="56">
        <v>7</v>
      </c>
    </row>
    <row r="106" spans="1:12" ht="12.75">
      <c r="A106" s="2" t="s">
        <v>173</v>
      </c>
      <c r="B106" s="14"/>
      <c r="C106" s="44"/>
      <c r="D106" s="14"/>
      <c r="E106" s="36"/>
      <c r="F106" s="15"/>
      <c r="G106" s="32"/>
      <c r="H106" s="14">
        <v>0</v>
      </c>
      <c r="I106" s="14"/>
      <c r="J106" s="14">
        <v>5</v>
      </c>
      <c r="K106" s="30"/>
      <c r="L106" s="56">
        <v>1.5</v>
      </c>
    </row>
    <row r="107" spans="1:19" ht="12.75">
      <c r="A107" s="2" t="s">
        <v>174</v>
      </c>
      <c r="B107" s="14"/>
      <c r="C107" s="44"/>
      <c r="D107" s="14"/>
      <c r="E107" s="36"/>
      <c r="F107" s="15"/>
      <c r="G107" s="32"/>
      <c r="H107" s="14">
        <v>0</v>
      </c>
      <c r="I107" s="14"/>
      <c r="J107" s="14">
        <v>11</v>
      </c>
      <c r="K107" s="30"/>
      <c r="L107" s="56">
        <v>8.25</v>
      </c>
      <c r="M107" s="7"/>
      <c r="N107" s="7"/>
      <c r="O107" s="7"/>
      <c r="P107" s="13"/>
      <c r="Q107" s="13"/>
      <c r="R107" s="13"/>
      <c r="S107" s="13"/>
    </row>
    <row r="108" spans="1:19" ht="13.5" customHeight="1">
      <c r="A108" s="2" t="s">
        <v>175</v>
      </c>
      <c r="B108" s="14"/>
      <c r="C108" s="44"/>
      <c r="D108" s="14"/>
      <c r="E108" s="36"/>
      <c r="F108" s="15"/>
      <c r="G108" s="32"/>
      <c r="H108" s="14">
        <v>0</v>
      </c>
      <c r="I108" s="14"/>
      <c r="J108" s="14">
        <v>6</v>
      </c>
      <c r="K108" s="30"/>
      <c r="L108" s="56">
        <v>3.5</v>
      </c>
      <c r="M108" s="7"/>
      <c r="N108" s="7"/>
      <c r="O108" s="7"/>
      <c r="P108" s="13"/>
      <c r="Q108" s="13"/>
      <c r="R108" s="13"/>
      <c r="S108" s="13"/>
    </row>
    <row r="109" spans="1:12" ht="12.75">
      <c r="A109" s="2" t="s">
        <v>23</v>
      </c>
      <c r="B109" s="14">
        <v>29</v>
      </c>
      <c r="C109" s="14"/>
      <c r="D109" s="14">
        <v>15</v>
      </c>
      <c r="E109" s="30"/>
      <c r="F109" s="15">
        <v>38.75</v>
      </c>
      <c r="G109" s="32"/>
      <c r="H109" s="14">
        <v>4</v>
      </c>
      <c r="I109" s="14"/>
      <c r="J109" s="14">
        <v>7</v>
      </c>
      <c r="K109" s="30"/>
      <c r="L109" s="56">
        <v>9</v>
      </c>
    </row>
    <row r="110" spans="1:12" ht="12.75">
      <c r="A110" s="2" t="s">
        <v>220</v>
      </c>
      <c r="B110" s="14">
        <v>278</v>
      </c>
      <c r="D110" s="14">
        <v>68</v>
      </c>
      <c r="F110" s="27">
        <v>311</v>
      </c>
      <c r="H110" s="14">
        <v>11</v>
      </c>
      <c r="J110" s="14">
        <v>5</v>
      </c>
      <c r="L110" s="27">
        <v>14.25</v>
      </c>
    </row>
    <row r="111" spans="2:12" ht="12.75">
      <c r="B111" s="38"/>
      <c r="C111" s="38"/>
      <c r="D111" s="38"/>
      <c r="E111" s="38"/>
      <c r="F111" s="70"/>
      <c r="G111" s="38"/>
      <c r="H111" s="38"/>
      <c r="I111" s="38"/>
      <c r="J111" s="38"/>
      <c r="K111" s="38"/>
      <c r="L111" s="70"/>
    </row>
    <row r="112" spans="2:12" ht="12.75">
      <c r="B112" s="38"/>
      <c r="C112" s="38"/>
      <c r="D112" s="38"/>
      <c r="E112" s="38"/>
      <c r="F112" s="70"/>
      <c r="G112" s="38"/>
      <c r="H112" s="38"/>
      <c r="I112" s="38"/>
      <c r="J112" s="38"/>
      <c r="K112" s="38"/>
      <c r="L112" s="70"/>
    </row>
    <row r="113" spans="1:18" ht="12.75">
      <c r="A113" s="13" t="s">
        <v>26</v>
      </c>
      <c r="B113" s="43">
        <f>+B120+B119+B123+B130+B131+B134+B138+B139+B143+B116</f>
        <v>3334</v>
      </c>
      <c r="C113" s="43"/>
      <c r="D113" s="43">
        <f>+D120+D119+D123+D130+D131+D134+D138+D139+D143+D116</f>
        <v>398</v>
      </c>
      <c r="E113" s="28"/>
      <c r="F113" s="55">
        <f>+F120+F119+F123+F130+F131+F134+F138+F139+F143+F116</f>
        <v>3549.25</v>
      </c>
      <c r="G113" s="39"/>
      <c r="H113" s="43">
        <f>+H120+H119+H123+H130+H131+H134+H138+H139+H143+H116+H115+H118+H117</f>
        <v>213</v>
      </c>
      <c r="I113" s="43"/>
      <c r="J113" s="43">
        <f>+J120+J119+J123+J130+J131+J134+J138+J139+J143+J116+J115+J118+J117</f>
        <v>374</v>
      </c>
      <c r="K113" s="28"/>
      <c r="L113" s="55">
        <f>+L120+L119+L123+L130+L131+L134+L138+L139+L143+L116+L115+L117+L118</f>
        <v>446.75</v>
      </c>
      <c r="M113" s="13"/>
      <c r="N113" s="13"/>
      <c r="O113" s="13"/>
      <c r="P113" s="13"/>
      <c r="Q113" s="13"/>
      <c r="R113" s="13"/>
    </row>
    <row r="114" spans="2:12" ht="12.75">
      <c r="B114" s="30"/>
      <c r="C114" s="38"/>
      <c r="D114" s="30"/>
      <c r="E114" s="38"/>
      <c r="F114" s="56"/>
      <c r="G114" s="32"/>
      <c r="H114" s="14"/>
      <c r="J114" s="14"/>
      <c r="K114" s="38"/>
      <c r="L114" s="56"/>
    </row>
    <row r="115" spans="1:12" ht="12.75">
      <c r="A115" s="24" t="s">
        <v>288</v>
      </c>
      <c r="B115" s="30"/>
      <c r="C115" s="38"/>
      <c r="D115" s="30"/>
      <c r="E115" s="38"/>
      <c r="F115" s="56"/>
      <c r="G115" s="32"/>
      <c r="H115" s="14">
        <v>0</v>
      </c>
      <c r="J115" s="14">
        <v>1</v>
      </c>
      <c r="K115" s="38"/>
      <c r="L115" s="56">
        <v>0.5</v>
      </c>
    </row>
    <row r="116" spans="1:12" ht="12.75">
      <c r="A116" s="2" t="s">
        <v>250</v>
      </c>
      <c r="B116" s="14">
        <v>0</v>
      </c>
      <c r="C116" s="24"/>
      <c r="D116" s="14">
        <v>0</v>
      </c>
      <c r="E116" s="24"/>
      <c r="F116" s="56">
        <v>0</v>
      </c>
      <c r="G116" s="17"/>
      <c r="H116" s="14"/>
      <c r="J116" s="14"/>
      <c r="K116" s="24"/>
      <c r="L116" s="56"/>
    </row>
    <row r="117" spans="1:12" ht="12.75">
      <c r="A117" s="80" t="s">
        <v>289</v>
      </c>
      <c r="B117" s="14"/>
      <c r="C117" s="24"/>
      <c r="D117" s="14"/>
      <c r="E117" s="24"/>
      <c r="F117" s="56"/>
      <c r="G117" s="17"/>
      <c r="H117" s="14">
        <v>0</v>
      </c>
      <c r="J117" s="14">
        <v>5</v>
      </c>
      <c r="K117" s="24"/>
      <c r="L117" s="56">
        <v>2.5</v>
      </c>
    </row>
    <row r="118" spans="1:12" ht="12.75">
      <c r="A118" s="80" t="s">
        <v>290</v>
      </c>
      <c r="B118" s="14"/>
      <c r="C118" s="24"/>
      <c r="D118" s="14"/>
      <c r="E118" s="24"/>
      <c r="F118" s="56"/>
      <c r="G118" s="17"/>
      <c r="H118" s="14">
        <v>0</v>
      </c>
      <c r="J118" s="14">
        <v>2</v>
      </c>
      <c r="K118" s="24"/>
      <c r="L118" s="56">
        <v>1.5</v>
      </c>
    </row>
    <row r="119" spans="1:12" ht="12.75">
      <c r="A119" s="2" t="s">
        <v>27</v>
      </c>
      <c r="B119" s="14">
        <v>1583</v>
      </c>
      <c r="C119" s="24"/>
      <c r="D119" s="14">
        <v>85</v>
      </c>
      <c r="E119" s="38"/>
      <c r="F119" s="56">
        <v>1631</v>
      </c>
      <c r="G119" s="32"/>
      <c r="H119" s="14"/>
      <c r="J119" s="14"/>
      <c r="K119" s="38"/>
      <c r="L119" s="56"/>
    </row>
    <row r="120" spans="1:12" ht="12.75">
      <c r="A120" s="1" t="s">
        <v>28</v>
      </c>
      <c r="B120" s="45">
        <f>+B121+B122</f>
        <v>605</v>
      </c>
      <c r="C120" s="46"/>
      <c r="D120" s="45">
        <f>+D121+D122</f>
        <v>128</v>
      </c>
      <c r="E120" s="34"/>
      <c r="F120" s="69">
        <f>+F121+F122</f>
        <v>674.25</v>
      </c>
      <c r="G120" s="35"/>
      <c r="H120" s="3">
        <f>+H121+H122</f>
        <v>50</v>
      </c>
      <c r="I120" s="48"/>
      <c r="J120" s="3">
        <f>+J121+J122</f>
        <v>51</v>
      </c>
      <c r="K120" s="34"/>
      <c r="L120" s="69">
        <f>+L121+L122</f>
        <v>82.75</v>
      </c>
    </row>
    <row r="121" spans="1:12" ht="12.75">
      <c r="A121" s="2" t="s">
        <v>133</v>
      </c>
      <c r="B121" s="14">
        <v>272</v>
      </c>
      <c r="C121" s="14"/>
      <c r="D121" s="14">
        <v>93</v>
      </c>
      <c r="E121" s="30"/>
      <c r="F121" s="15">
        <v>323.5</v>
      </c>
      <c r="G121" s="32"/>
      <c r="H121" s="16">
        <v>50</v>
      </c>
      <c r="I121" s="16"/>
      <c r="J121" s="16">
        <v>51</v>
      </c>
      <c r="K121" s="30"/>
      <c r="L121" s="15">
        <v>82.75</v>
      </c>
    </row>
    <row r="122" spans="1:12" ht="12.75">
      <c r="A122" s="2" t="s">
        <v>132</v>
      </c>
      <c r="B122" s="14">
        <v>333</v>
      </c>
      <c r="C122" s="24"/>
      <c r="D122" s="14">
        <v>35</v>
      </c>
      <c r="E122" s="38"/>
      <c r="F122" s="15">
        <v>350.75</v>
      </c>
      <c r="G122" s="32"/>
      <c r="H122" s="16"/>
      <c r="I122" s="22"/>
      <c r="J122" s="16"/>
      <c r="K122" s="38"/>
      <c r="L122" s="15"/>
    </row>
    <row r="123" spans="1:12" ht="12.75">
      <c r="A123" s="1" t="s">
        <v>154</v>
      </c>
      <c r="B123" s="3">
        <f>SUM(B124:B129)</f>
        <v>0</v>
      </c>
      <c r="C123" s="3"/>
      <c r="D123" s="3">
        <f>SUM(D124:D129)</f>
        <v>0</v>
      </c>
      <c r="E123" s="33"/>
      <c r="F123" s="69">
        <f>SUM(F124:F129)</f>
        <v>0</v>
      </c>
      <c r="G123" s="35"/>
      <c r="H123" s="3">
        <f>SUM(H124:H129)</f>
        <v>87</v>
      </c>
      <c r="I123" s="45"/>
      <c r="J123" s="3">
        <f>SUM(J124:J129)</f>
        <v>245</v>
      </c>
      <c r="K123" s="33"/>
      <c r="L123" s="69">
        <f>SUM(L124:L129)</f>
        <v>238.75</v>
      </c>
    </row>
    <row r="124" spans="1:12" ht="12.75">
      <c r="A124" s="21" t="s">
        <v>155</v>
      </c>
      <c r="B124" s="16"/>
      <c r="C124" s="16"/>
      <c r="D124" s="16"/>
      <c r="E124" s="30"/>
      <c r="F124" s="56"/>
      <c r="G124" s="32"/>
      <c r="H124" s="14">
        <v>17</v>
      </c>
      <c r="I124" s="14"/>
      <c r="J124" s="14">
        <v>3</v>
      </c>
      <c r="K124" s="30"/>
      <c r="L124" s="56">
        <v>18</v>
      </c>
    </row>
    <row r="125" spans="1:12" ht="12.75">
      <c r="A125" s="2" t="s">
        <v>213</v>
      </c>
      <c r="B125" s="16"/>
      <c r="C125" s="16"/>
      <c r="D125" s="16"/>
      <c r="E125" s="30"/>
      <c r="F125" s="56"/>
      <c r="G125" s="32"/>
      <c r="H125" s="14">
        <v>0</v>
      </c>
      <c r="I125" s="14"/>
      <c r="J125" s="14">
        <v>0</v>
      </c>
      <c r="K125" s="30"/>
      <c r="L125" s="56">
        <v>0</v>
      </c>
    </row>
    <row r="126" spans="1:12" ht="12.75">
      <c r="A126" s="2" t="s">
        <v>176</v>
      </c>
      <c r="B126" s="16"/>
      <c r="C126" s="16"/>
      <c r="D126" s="16"/>
      <c r="E126" s="30"/>
      <c r="F126" s="56"/>
      <c r="G126" s="32"/>
      <c r="H126" s="14">
        <v>5</v>
      </c>
      <c r="I126" s="14"/>
      <c r="J126" s="14">
        <v>50</v>
      </c>
      <c r="K126" s="30"/>
      <c r="L126" s="56">
        <v>36.5</v>
      </c>
    </row>
    <row r="127" spans="1:12" ht="12.75">
      <c r="A127" s="2" t="s">
        <v>177</v>
      </c>
      <c r="B127" s="16"/>
      <c r="C127" s="16"/>
      <c r="D127" s="16"/>
      <c r="E127" s="30"/>
      <c r="F127" s="56"/>
      <c r="G127" s="32"/>
      <c r="H127" s="14">
        <v>0</v>
      </c>
      <c r="I127" s="14"/>
      <c r="J127" s="14">
        <v>0</v>
      </c>
      <c r="K127" s="30"/>
      <c r="L127" s="56">
        <v>0</v>
      </c>
    </row>
    <row r="128" spans="1:12" ht="12.75">
      <c r="A128" s="2" t="s">
        <v>178</v>
      </c>
      <c r="B128" s="16"/>
      <c r="C128" s="16"/>
      <c r="D128" s="16"/>
      <c r="E128" s="30"/>
      <c r="F128" s="56"/>
      <c r="G128" s="32"/>
      <c r="H128" s="14">
        <v>65</v>
      </c>
      <c r="I128" s="14"/>
      <c r="J128" s="14">
        <v>192</v>
      </c>
      <c r="K128" s="30"/>
      <c r="L128" s="56">
        <v>184.25</v>
      </c>
    </row>
    <row r="129" spans="1:12" ht="12.75">
      <c r="A129" s="2" t="s">
        <v>179</v>
      </c>
      <c r="B129" s="16"/>
      <c r="C129" s="16"/>
      <c r="D129" s="16"/>
      <c r="E129" s="30"/>
      <c r="F129" s="56"/>
      <c r="G129" s="32"/>
      <c r="H129" s="14"/>
      <c r="I129" s="14"/>
      <c r="J129" s="14"/>
      <c r="K129" s="30"/>
      <c r="L129" s="56"/>
    </row>
    <row r="130" spans="1:12" ht="12.75">
      <c r="A130" s="2" t="s">
        <v>203</v>
      </c>
      <c r="B130" s="16"/>
      <c r="C130" s="16"/>
      <c r="D130" s="16"/>
      <c r="E130" s="30"/>
      <c r="F130" s="56"/>
      <c r="G130" s="32"/>
      <c r="H130" s="14">
        <v>0</v>
      </c>
      <c r="I130" s="14"/>
      <c r="J130" s="14">
        <v>3</v>
      </c>
      <c r="K130" s="30"/>
      <c r="L130" s="56">
        <v>1.75</v>
      </c>
    </row>
    <row r="131" spans="1:12" ht="12.75">
      <c r="A131" s="1" t="s">
        <v>29</v>
      </c>
      <c r="B131" s="45">
        <f>+B132+B133</f>
        <v>156</v>
      </c>
      <c r="C131" s="46"/>
      <c r="D131" s="45">
        <f>+D132+D133</f>
        <v>23</v>
      </c>
      <c r="E131" s="34"/>
      <c r="F131" s="69">
        <f>+F132+F133</f>
        <v>167.5</v>
      </c>
      <c r="G131" s="35"/>
      <c r="H131" s="3">
        <f>+H132+H133</f>
        <v>33</v>
      </c>
      <c r="I131" s="48"/>
      <c r="J131" s="3">
        <f>+J132+J133</f>
        <v>17</v>
      </c>
      <c r="K131" s="34"/>
      <c r="L131" s="69">
        <f>+L132+L133</f>
        <v>43.25</v>
      </c>
    </row>
    <row r="132" spans="1:12" ht="12.75">
      <c r="A132" s="2" t="s">
        <v>135</v>
      </c>
      <c r="B132" s="14">
        <v>72</v>
      </c>
      <c r="C132" s="14"/>
      <c r="D132" s="14">
        <v>16</v>
      </c>
      <c r="E132" s="30"/>
      <c r="F132" s="15">
        <v>79.25</v>
      </c>
      <c r="G132" s="32"/>
      <c r="H132" s="16">
        <v>33</v>
      </c>
      <c r="I132" s="16"/>
      <c r="J132" s="16">
        <v>17</v>
      </c>
      <c r="K132" s="30"/>
      <c r="L132" s="15">
        <v>43.25</v>
      </c>
    </row>
    <row r="133" spans="1:12" ht="12.75">
      <c r="A133" s="2" t="s">
        <v>134</v>
      </c>
      <c r="B133" s="14">
        <v>84</v>
      </c>
      <c r="C133" s="24"/>
      <c r="D133" s="14">
        <v>7</v>
      </c>
      <c r="E133" s="38"/>
      <c r="F133" s="15">
        <v>88.25</v>
      </c>
      <c r="G133" s="38"/>
      <c r="H133" s="16"/>
      <c r="I133" s="22"/>
      <c r="J133" s="16"/>
      <c r="K133" s="38"/>
      <c r="L133" s="15"/>
    </row>
    <row r="134" spans="1:12" ht="12.75">
      <c r="A134" s="1" t="s">
        <v>30</v>
      </c>
      <c r="B134" s="3">
        <f>SUM(B135:B137)</f>
        <v>347</v>
      </c>
      <c r="C134" s="48"/>
      <c r="D134" s="3">
        <f>SUM(D135:D137)</f>
        <v>65</v>
      </c>
      <c r="E134" s="34"/>
      <c r="F134" s="69">
        <f>SUM(F135:F137)</f>
        <v>380.5</v>
      </c>
      <c r="G134" s="35"/>
      <c r="H134" s="3">
        <f>SUM(H135:H137)</f>
        <v>43</v>
      </c>
      <c r="I134" s="46"/>
      <c r="J134" s="3">
        <f>SUM(J135:J137)</f>
        <v>50</v>
      </c>
      <c r="K134" s="34"/>
      <c r="L134" s="69">
        <f>SUM(L135:L137)</f>
        <v>75.75</v>
      </c>
    </row>
    <row r="135" spans="1:18" ht="12.75">
      <c r="A135" s="2" t="s">
        <v>104</v>
      </c>
      <c r="B135" s="16">
        <v>347</v>
      </c>
      <c r="C135" s="47"/>
      <c r="D135" s="16">
        <v>65</v>
      </c>
      <c r="E135" s="36"/>
      <c r="F135" s="56">
        <v>380.5</v>
      </c>
      <c r="G135" s="32"/>
      <c r="H135" s="14"/>
      <c r="I135" s="14"/>
      <c r="J135" s="14"/>
      <c r="K135" s="30"/>
      <c r="L135" s="56"/>
      <c r="M135" s="7"/>
      <c r="N135" s="7"/>
      <c r="O135" s="7"/>
      <c r="P135" s="7"/>
      <c r="Q135" s="7"/>
      <c r="R135" s="7"/>
    </row>
    <row r="136" spans="1:18" ht="12.75">
      <c r="A136" s="2" t="s">
        <v>105</v>
      </c>
      <c r="B136" s="16"/>
      <c r="C136" s="47"/>
      <c r="D136" s="16"/>
      <c r="E136" s="36"/>
      <c r="F136" s="56"/>
      <c r="G136" s="32"/>
      <c r="H136" s="14">
        <v>38</v>
      </c>
      <c r="I136" s="14"/>
      <c r="J136" s="14">
        <v>23</v>
      </c>
      <c r="K136" s="30"/>
      <c r="L136" s="56">
        <v>53.25</v>
      </c>
      <c r="M136" s="7"/>
      <c r="N136" s="7"/>
      <c r="O136" s="7"/>
      <c r="P136" s="7"/>
      <c r="Q136" s="7"/>
      <c r="R136" s="7"/>
    </row>
    <row r="137" spans="1:18" ht="12.75">
      <c r="A137" s="24" t="s">
        <v>271</v>
      </c>
      <c r="B137" s="16"/>
      <c r="C137" s="47"/>
      <c r="D137" s="16"/>
      <c r="E137" s="36"/>
      <c r="F137" s="56"/>
      <c r="G137" s="32"/>
      <c r="H137" s="14">
        <v>5</v>
      </c>
      <c r="I137" s="14"/>
      <c r="J137" s="14">
        <v>27</v>
      </c>
      <c r="K137" s="30"/>
      <c r="L137" s="56">
        <v>22.5</v>
      </c>
      <c r="M137" s="7"/>
      <c r="N137" s="7"/>
      <c r="O137" s="7"/>
      <c r="P137" s="7"/>
      <c r="Q137" s="7"/>
      <c r="R137" s="7"/>
    </row>
    <row r="138" spans="1:12" ht="12.75">
      <c r="A138" s="2" t="s">
        <v>31</v>
      </c>
      <c r="B138" s="16">
        <v>206</v>
      </c>
      <c r="C138" s="22"/>
      <c r="D138" s="16">
        <v>34</v>
      </c>
      <c r="E138" s="38"/>
      <c r="F138" s="56">
        <v>223</v>
      </c>
      <c r="G138" s="32"/>
      <c r="H138" s="14"/>
      <c r="J138" s="14"/>
      <c r="K138" s="38"/>
      <c r="L138" s="56"/>
    </row>
    <row r="139" spans="1:12" ht="12.75">
      <c r="A139" s="1" t="s">
        <v>138</v>
      </c>
      <c r="B139" s="45">
        <f>SUM(B140:B142)</f>
        <v>123</v>
      </c>
      <c r="C139" s="46"/>
      <c r="D139" s="45">
        <f>SUM(D140:D142)</f>
        <v>34</v>
      </c>
      <c r="E139" s="34"/>
      <c r="F139" s="69">
        <f>SUM(F140:F142)</f>
        <v>142.5</v>
      </c>
      <c r="G139" s="35"/>
      <c r="H139" s="45">
        <f>SUM(H140:H142)</f>
        <v>0</v>
      </c>
      <c r="I139" s="48"/>
      <c r="J139" s="45">
        <f>SUM(J140:J142)</f>
        <v>0</v>
      </c>
      <c r="K139" s="34"/>
      <c r="L139" s="69">
        <f>SUM(L140:L142)</f>
        <v>0</v>
      </c>
    </row>
    <row r="140" spans="1:18" ht="12.75">
      <c r="A140" s="2" t="s">
        <v>67</v>
      </c>
      <c r="B140" s="14">
        <v>0</v>
      </c>
      <c r="C140" s="44"/>
      <c r="D140" s="14">
        <v>0</v>
      </c>
      <c r="E140" s="36"/>
      <c r="F140" s="15">
        <v>0</v>
      </c>
      <c r="G140" s="32"/>
      <c r="H140" s="16"/>
      <c r="I140" s="16"/>
      <c r="J140" s="16"/>
      <c r="K140" s="30"/>
      <c r="L140" s="15"/>
      <c r="M140" s="7"/>
      <c r="N140" s="7"/>
      <c r="O140" s="7"/>
      <c r="P140" s="7"/>
      <c r="Q140" s="7"/>
      <c r="R140" s="7"/>
    </row>
    <row r="141" spans="1:18" ht="12.75">
      <c r="A141" s="2" t="s">
        <v>68</v>
      </c>
      <c r="B141" s="14">
        <v>71</v>
      </c>
      <c r="C141" s="44"/>
      <c r="D141" s="14">
        <v>25</v>
      </c>
      <c r="E141" s="36"/>
      <c r="F141" s="15">
        <v>85</v>
      </c>
      <c r="G141" s="32"/>
      <c r="H141" s="16"/>
      <c r="I141" s="16"/>
      <c r="J141" s="16"/>
      <c r="K141" s="30"/>
      <c r="L141" s="15"/>
      <c r="M141" s="7"/>
      <c r="N141" s="7"/>
      <c r="O141" s="7"/>
      <c r="P141" s="7"/>
      <c r="Q141" s="7"/>
      <c r="R141" s="7"/>
    </row>
    <row r="142" spans="1:18" ht="12.75">
      <c r="A142" s="2" t="s">
        <v>258</v>
      </c>
      <c r="B142" s="14">
        <v>52</v>
      </c>
      <c r="C142" s="44"/>
      <c r="D142" s="14">
        <v>9</v>
      </c>
      <c r="E142" s="36"/>
      <c r="F142" s="15">
        <v>57.5</v>
      </c>
      <c r="G142" s="32"/>
      <c r="H142" s="16"/>
      <c r="I142" s="16"/>
      <c r="J142" s="16"/>
      <c r="K142" s="30"/>
      <c r="L142" s="15"/>
      <c r="M142" s="7"/>
      <c r="N142" s="7"/>
      <c r="O142" s="7"/>
      <c r="P142" s="7"/>
      <c r="Q142" s="7"/>
      <c r="R142" s="7"/>
    </row>
    <row r="143" spans="1:12" ht="12.75">
      <c r="A143" s="1" t="s">
        <v>32</v>
      </c>
      <c r="B143" s="3">
        <f>+B144+B145</f>
        <v>314</v>
      </c>
      <c r="C143" s="48"/>
      <c r="D143" s="3">
        <f>+D144+D145</f>
        <v>29</v>
      </c>
      <c r="E143" s="34"/>
      <c r="F143" s="57">
        <f>+F144+F145</f>
        <v>330.5</v>
      </c>
      <c r="G143" s="35"/>
      <c r="H143" s="45">
        <v>0</v>
      </c>
      <c r="I143" s="46"/>
      <c r="J143" s="45">
        <v>0</v>
      </c>
      <c r="K143" s="34"/>
      <c r="L143" s="57">
        <v>0</v>
      </c>
    </row>
    <row r="144" spans="1:17" ht="12.75">
      <c r="A144" s="2" t="s">
        <v>33</v>
      </c>
      <c r="B144" s="14">
        <v>48</v>
      </c>
      <c r="C144" s="44"/>
      <c r="D144" s="14">
        <v>6</v>
      </c>
      <c r="E144" s="36"/>
      <c r="F144" s="56">
        <v>50.75</v>
      </c>
      <c r="G144" s="32"/>
      <c r="H144" s="14"/>
      <c r="I144" s="14"/>
      <c r="J144" s="14"/>
      <c r="K144" s="30"/>
      <c r="L144" s="56"/>
      <c r="M144" s="13"/>
      <c r="N144" s="7"/>
      <c r="O144" s="7"/>
      <c r="P144" s="7"/>
      <c r="Q144" s="7"/>
    </row>
    <row r="145" spans="1:17" ht="12.75">
      <c r="A145" s="2" t="s">
        <v>34</v>
      </c>
      <c r="B145" s="14">
        <v>266</v>
      </c>
      <c r="C145" s="44"/>
      <c r="D145" s="14">
        <v>23</v>
      </c>
      <c r="E145" s="36"/>
      <c r="F145" s="56">
        <v>279.75</v>
      </c>
      <c r="G145" s="32"/>
      <c r="H145" s="14"/>
      <c r="I145" s="14"/>
      <c r="J145" s="14"/>
      <c r="K145" s="30"/>
      <c r="L145" s="56"/>
      <c r="M145" s="13"/>
      <c r="N145" s="7"/>
      <c r="O145" s="7"/>
      <c r="P145" s="7"/>
      <c r="Q145" s="7"/>
    </row>
    <row r="146" spans="2:17" ht="12.75">
      <c r="B146" s="30"/>
      <c r="C146" s="36"/>
      <c r="D146" s="30"/>
      <c r="E146" s="36"/>
      <c r="F146" s="31"/>
      <c r="G146" s="32"/>
      <c r="H146" s="30"/>
      <c r="I146" s="30"/>
      <c r="J146" s="30"/>
      <c r="K146" s="30"/>
      <c r="L146" s="31"/>
      <c r="M146" s="13"/>
      <c r="N146" s="7"/>
      <c r="O146" s="7"/>
      <c r="P146" s="7"/>
      <c r="Q146" s="7"/>
    </row>
    <row r="147" spans="2:17" ht="12.75">
      <c r="B147" s="30"/>
      <c r="C147" s="36"/>
      <c r="D147" s="30"/>
      <c r="E147" s="36"/>
      <c r="F147" s="31"/>
      <c r="G147" s="32"/>
      <c r="H147" s="30"/>
      <c r="I147" s="30"/>
      <c r="J147" s="30"/>
      <c r="K147" s="30"/>
      <c r="L147" s="31"/>
      <c r="M147" s="13"/>
      <c r="N147" s="7"/>
      <c r="O147" s="7"/>
      <c r="P147" s="7"/>
      <c r="Q147" s="7"/>
    </row>
    <row r="148" spans="1:12" ht="12.75">
      <c r="A148" s="1" t="s">
        <v>157</v>
      </c>
      <c r="B148" s="43">
        <f>SUM(B150:B161)</f>
        <v>1301</v>
      </c>
      <c r="C148" s="53"/>
      <c r="D148" s="43">
        <f>SUM(D150:D161)</f>
        <v>177</v>
      </c>
      <c r="E148" s="40"/>
      <c r="F148" s="55">
        <f>SUM(F150:F161)</f>
        <v>1399.5</v>
      </c>
      <c r="G148" s="39"/>
      <c r="H148" s="43">
        <f>SUM(H150:H161)</f>
        <v>499</v>
      </c>
      <c r="I148" s="53"/>
      <c r="J148" s="43">
        <f>SUM(J150:J161)</f>
        <v>225</v>
      </c>
      <c r="K148" s="40"/>
      <c r="L148" s="55">
        <f>SUM(L150:L161)</f>
        <v>643.75</v>
      </c>
    </row>
    <row r="149" spans="2:12" ht="12.75">
      <c r="B149" s="14"/>
      <c r="C149" s="24"/>
      <c r="D149" s="14"/>
      <c r="E149" s="38"/>
      <c r="F149" s="56"/>
      <c r="G149" s="32"/>
      <c r="H149" s="14"/>
      <c r="J149" s="14"/>
      <c r="K149" s="38"/>
      <c r="L149" s="31"/>
    </row>
    <row r="150" spans="1:12" ht="12.75">
      <c r="A150" s="2" t="s">
        <v>249</v>
      </c>
      <c r="B150" s="14"/>
      <c r="C150" s="24"/>
      <c r="D150" s="14"/>
      <c r="E150" s="38"/>
      <c r="F150" s="56"/>
      <c r="G150" s="32"/>
      <c r="H150" s="14">
        <v>39</v>
      </c>
      <c r="J150" s="14">
        <v>13</v>
      </c>
      <c r="K150" s="38"/>
      <c r="L150" s="56">
        <v>46.75</v>
      </c>
    </row>
    <row r="151" spans="1:12" ht="12.75">
      <c r="A151" s="2" t="s">
        <v>244</v>
      </c>
      <c r="B151" s="14"/>
      <c r="C151" s="24"/>
      <c r="D151" s="14"/>
      <c r="E151" s="38"/>
      <c r="F151" s="56"/>
      <c r="G151" s="32"/>
      <c r="H151" s="14">
        <v>5</v>
      </c>
      <c r="J151" s="14">
        <v>7</v>
      </c>
      <c r="K151" s="38"/>
      <c r="L151" s="56">
        <f>4.75+4.5</f>
        <v>9.25</v>
      </c>
    </row>
    <row r="152" spans="1:12" ht="12.75">
      <c r="A152" s="24" t="s">
        <v>241</v>
      </c>
      <c r="B152" s="14"/>
      <c r="C152" s="24"/>
      <c r="D152" s="14"/>
      <c r="E152" s="38"/>
      <c r="F152" s="56"/>
      <c r="G152" s="32"/>
      <c r="H152" s="14">
        <v>0</v>
      </c>
      <c r="J152" s="14">
        <v>0</v>
      </c>
      <c r="K152" s="38"/>
      <c r="L152" s="56">
        <v>0</v>
      </c>
    </row>
    <row r="153" spans="1:12" s="21" customFormat="1" ht="12.75">
      <c r="A153" s="21" t="s">
        <v>204</v>
      </c>
      <c r="E153" s="75"/>
      <c r="F153" s="76"/>
      <c r="G153" s="75"/>
      <c r="K153" s="75"/>
      <c r="L153" s="73"/>
    </row>
    <row r="154" spans="1:12" ht="12.75">
      <c r="A154" s="2" t="s">
        <v>81</v>
      </c>
      <c r="B154" s="16"/>
      <c r="C154" s="22"/>
      <c r="D154" s="16"/>
      <c r="E154" s="38"/>
      <c r="F154" s="15"/>
      <c r="G154" s="32"/>
      <c r="H154" s="16">
        <v>0</v>
      </c>
      <c r="I154" s="22"/>
      <c r="J154" s="16">
        <v>6</v>
      </c>
      <c r="K154" s="38"/>
      <c r="L154" s="56">
        <v>4.25</v>
      </c>
    </row>
    <row r="155" spans="1:12" ht="12.75">
      <c r="A155" s="2" t="s">
        <v>205</v>
      </c>
      <c r="B155" s="16"/>
      <c r="C155" s="22"/>
      <c r="D155" s="16"/>
      <c r="E155" s="38"/>
      <c r="F155" s="15"/>
      <c r="G155" s="32"/>
      <c r="H155" s="16">
        <v>0</v>
      </c>
      <c r="I155" s="22"/>
      <c r="J155" s="16">
        <v>2</v>
      </c>
      <c r="K155" s="38"/>
      <c r="L155" s="56">
        <v>1</v>
      </c>
    </row>
    <row r="156" spans="1:12" ht="12.75">
      <c r="A156" s="2" t="s">
        <v>206</v>
      </c>
      <c r="B156" s="16"/>
      <c r="C156" s="22"/>
      <c r="D156" s="16"/>
      <c r="E156" s="38"/>
      <c r="F156" s="15"/>
      <c r="G156" s="32"/>
      <c r="H156" s="16">
        <v>0</v>
      </c>
      <c r="I156" s="22"/>
      <c r="J156" s="16">
        <v>7</v>
      </c>
      <c r="K156" s="38"/>
      <c r="L156" s="56">
        <v>3.75</v>
      </c>
    </row>
    <row r="157" spans="1:12" ht="12.75">
      <c r="A157" s="80" t="s">
        <v>240</v>
      </c>
      <c r="B157" s="16"/>
      <c r="C157" s="22"/>
      <c r="D157" s="16"/>
      <c r="E157" s="38"/>
      <c r="F157" s="15"/>
      <c r="G157" s="32"/>
      <c r="H157" s="16"/>
      <c r="I157" s="22"/>
      <c r="J157" s="16"/>
      <c r="K157" s="38"/>
      <c r="L157" s="56"/>
    </row>
    <row r="158" spans="1:12" ht="12.75">
      <c r="A158" s="2" t="s">
        <v>89</v>
      </c>
      <c r="B158" s="16"/>
      <c r="C158" s="22"/>
      <c r="D158" s="16"/>
      <c r="E158" s="38"/>
      <c r="F158" s="15"/>
      <c r="G158" s="32"/>
      <c r="H158" s="16">
        <v>133</v>
      </c>
      <c r="I158" s="22"/>
      <c r="J158" s="16">
        <v>83</v>
      </c>
      <c r="K158" s="38"/>
      <c r="L158" s="56">
        <v>189.25</v>
      </c>
    </row>
    <row r="159" spans="1:12" ht="12.75">
      <c r="A159" s="80" t="s">
        <v>265</v>
      </c>
      <c r="B159" s="16"/>
      <c r="C159" s="22"/>
      <c r="D159" s="16"/>
      <c r="E159" s="38"/>
      <c r="F159" s="15"/>
      <c r="G159" s="32"/>
      <c r="H159" s="16">
        <v>82</v>
      </c>
      <c r="I159" s="22"/>
      <c r="J159" s="16">
        <v>23</v>
      </c>
      <c r="K159" s="38"/>
      <c r="L159" s="56">
        <v>91.75</v>
      </c>
    </row>
    <row r="160" spans="1:12" ht="12.75">
      <c r="A160" s="2" t="s">
        <v>51</v>
      </c>
      <c r="B160" s="14">
        <v>1290</v>
      </c>
      <c r="C160" s="24"/>
      <c r="D160" s="14">
        <v>169</v>
      </c>
      <c r="E160" s="38"/>
      <c r="F160" s="56">
        <v>1385.5</v>
      </c>
      <c r="G160" s="32"/>
      <c r="H160" s="16">
        <v>240</v>
      </c>
      <c r="I160" s="22"/>
      <c r="J160" s="16">
        <v>84</v>
      </c>
      <c r="K160" s="38"/>
      <c r="L160" s="56">
        <v>297.75</v>
      </c>
    </row>
    <row r="161" spans="1:12" ht="12.75">
      <c r="A161" s="2" t="s">
        <v>82</v>
      </c>
      <c r="B161" s="14">
        <v>11</v>
      </c>
      <c r="C161" s="24"/>
      <c r="D161" s="14">
        <v>8</v>
      </c>
      <c r="E161" s="38"/>
      <c r="F161" s="56">
        <v>14</v>
      </c>
      <c r="G161" s="32"/>
      <c r="H161" s="16"/>
      <c r="I161" s="22"/>
      <c r="J161" s="16"/>
      <c r="K161" s="38"/>
      <c r="L161" s="56"/>
    </row>
    <row r="162" spans="2:12" ht="12.75">
      <c r="B162" s="30"/>
      <c r="C162" s="38"/>
      <c r="D162" s="30"/>
      <c r="E162" s="38"/>
      <c r="F162" s="31"/>
      <c r="G162" s="32"/>
      <c r="H162" s="30"/>
      <c r="I162" s="38"/>
      <c r="J162" s="30"/>
      <c r="K162" s="38"/>
      <c r="L162" s="31"/>
    </row>
    <row r="163" spans="2:12" ht="12.75">
      <c r="B163" s="38"/>
      <c r="C163" s="38"/>
      <c r="D163" s="30" t="s">
        <v>59</v>
      </c>
      <c r="E163" s="38"/>
      <c r="F163" s="31" t="s">
        <v>59</v>
      </c>
      <c r="G163" s="32"/>
      <c r="H163" s="30" t="s">
        <v>59</v>
      </c>
      <c r="I163" s="30"/>
      <c r="J163" s="30" t="s">
        <v>59</v>
      </c>
      <c r="K163" s="30"/>
      <c r="L163" s="31" t="s">
        <v>59</v>
      </c>
    </row>
    <row r="164" spans="1:17" ht="12.75">
      <c r="A164" s="13" t="s">
        <v>35</v>
      </c>
      <c r="B164" s="43">
        <f>+B167+B172+B173+B174+B175+B176+B179+B180+B181+B182+B184+B185+B186+B187+B195+B201+B205+B209+B168+B183+B169+B171</f>
        <v>890</v>
      </c>
      <c r="C164" s="11"/>
      <c r="D164" s="43">
        <f>+D167+D172+D173+D174+D175+D176+D179+D180+D181+D182+D184+D185+D186+D187+D195+D201+D205+D209+D168+D183+D169+D171</f>
        <v>70</v>
      </c>
      <c r="E164" s="41"/>
      <c r="F164" s="54">
        <f>+F167+F172+F173+F174+F175+F176+F179+F180+F181+F182+F184+F185+F186+F187+F195+F201+F205+F209+F168+F169+F171+F183</f>
        <v>930.75</v>
      </c>
      <c r="G164" s="41"/>
      <c r="H164" s="43">
        <f>+H167+H172+H173+H174+H175+H176+H177+H179+H180+H181+H182+H184+H185+H186+H187+H195+H201+H205+H209+H168+H183+H169+H171+H166+H170+H178</f>
        <v>270</v>
      </c>
      <c r="I164" s="11"/>
      <c r="J164" s="43">
        <f>+J167+J172+J173+J174+J175+J176+J177+J179+J180+J181+J182+J184+J185+J186+J187+J195+J201+J205+J209+J168+J183+J169+J171+J166+J170+J178</f>
        <v>1140</v>
      </c>
      <c r="K164" s="41"/>
      <c r="L164" s="55">
        <f>+L167+L172+L173+L174+L175+L176+L177+L179+L180+L181+L182+L184+L185+L186+L187+L195+L201+L205+L209+L168+L183+L169+L171+L166+L170+L178</f>
        <v>971.25</v>
      </c>
      <c r="N164" s="13"/>
      <c r="O164" s="13"/>
      <c r="P164" s="13"/>
      <c r="Q164" s="13"/>
    </row>
    <row r="165" spans="2:12" ht="12.75">
      <c r="B165" s="14"/>
      <c r="C165" s="24"/>
      <c r="D165" s="14"/>
      <c r="E165" s="38"/>
      <c r="F165" s="56"/>
      <c r="G165" s="32"/>
      <c r="H165" s="30"/>
      <c r="I165" s="38"/>
      <c r="J165" s="30"/>
      <c r="K165" s="38"/>
      <c r="L165" s="31"/>
    </row>
    <row r="166" spans="1:12" ht="12.75">
      <c r="A166" s="82" t="s">
        <v>254</v>
      </c>
      <c r="B166" s="14"/>
      <c r="C166" s="24"/>
      <c r="D166" s="14"/>
      <c r="E166" s="38"/>
      <c r="F166" s="56"/>
      <c r="G166" s="32"/>
      <c r="H166" s="14">
        <v>0</v>
      </c>
      <c r="J166" s="14">
        <v>8</v>
      </c>
      <c r="K166" s="24"/>
      <c r="L166" s="56">
        <v>5.25</v>
      </c>
    </row>
    <row r="167" spans="1:12" ht="12.75">
      <c r="A167" s="2" t="s">
        <v>36</v>
      </c>
      <c r="B167" s="14"/>
      <c r="C167" s="14"/>
      <c r="D167" s="14"/>
      <c r="E167" s="38"/>
      <c r="F167" s="56"/>
      <c r="G167" s="32"/>
      <c r="H167" s="14"/>
      <c r="I167" s="14"/>
      <c r="J167" s="14"/>
      <c r="K167" s="30"/>
      <c r="L167" s="56"/>
    </row>
    <row r="168" spans="1:12" ht="12.75">
      <c r="A168" s="2" t="s">
        <v>231</v>
      </c>
      <c r="B168" s="14"/>
      <c r="C168" s="14"/>
      <c r="D168" s="14"/>
      <c r="E168" s="38"/>
      <c r="F168" s="56"/>
      <c r="G168" s="32"/>
      <c r="H168" s="14">
        <v>0</v>
      </c>
      <c r="I168" s="14"/>
      <c r="J168" s="14">
        <v>22</v>
      </c>
      <c r="K168" s="30"/>
      <c r="L168" s="56">
        <v>13</v>
      </c>
    </row>
    <row r="169" spans="1:12" ht="12.75">
      <c r="A169" s="2" t="s">
        <v>232</v>
      </c>
      <c r="B169" s="14"/>
      <c r="C169" s="14"/>
      <c r="D169" s="14"/>
      <c r="E169" s="38"/>
      <c r="F169" s="56"/>
      <c r="G169" s="32"/>
      <c r="H169" s="14">
        <v>21</v>
      </c>
      <c r="I169" s="14"/>
      <c r="J169" s="14">
        <v>43</v>
      </c>
      <c r="K169" s="30"/>
      <c r="L169" s="56">
        <v>47.75</v>
      </c>
    </row>
    <row r="170" spans="1:12" ht="12.75">
      <c r="A170" s="82" t="s">
        <v>255</v>
      </c>
      <c r="B170" s="14"/>
      <c r="C170" s="14"/>
      <c r="D170" s="14"/>
      <c r="E170" s="38"/>
      <c r="F170" s="56"/>
      <c r="G170" s="32"/>
      <c r="H170" s="14"/>
      <c r="I170" s="14"/>
      <c r="J170" s="14"/>
      <c r="K170" s="30"/>
      <c r="L170" s="56"/>
    </row>
    <row r="171" spans="1:12" ht="12.75">
      <c r="A171" s="2" t="s">
        <v>233</v>
      </c>
      <c r="B171" s="14"/>
      <c r="C171" s="14"/>
      <c r="D171" s="14"/>
      <c r="E171" s="38"/>
      <c r="F171" s="56"/>
      <c r="G171" s="32"/>
      <c r="H171" s="14">
        <v>65</v>
      </c>
      <c r="I171" s="14"/>
      <c r="J171" s="14">
        <v>412</v>
      </c>
      <c r="K171" s="30"/>
      <c r="L171" s="56">
        <v>317.75</v>
      </c>
    </row>
    <row r="172" spans="1:12" ht="12.75">
      <c r="A172" s="2" t="s">
        <v>225</v>
      </c>
      <c r="B172" s="14">
        <v>44</v>
      </c>
      <c r="C172" s="14"/>
      <c r="D172" s="14">
        <v>11</v>
      </c>
      <c r="E172" s="38"/>
      <c r="F172" s="56">
        <v>49.5</v>
      </c>
      <c r="G172" s="32"/>
      <c r="H172" s="14"/>
      <c r="I172" s="14"/>
      <c r="J172" s="14"/>
      <c r="K172" s="30"/>
      <c r="L172" s="56"/>
    </row>
    <row r="173" spans="1:12" ht="12.75">
      <c r="A173" s="2" t="s">
        <v>37</v>
      </c>
      <c r="B173" s="14">
        <v>221</v>
      </c>
      <c r="C173" s="14"/>
      <c r="D173" s="14">
        <v>28</v>
      </c>
      <c r="E173" s="38"/>
      <c r="F173" s="56">
        <v>236.75</v>
      </c>
      <c r="G173" s="38"/>
      <c r="H173" s="14"/>
      <c r="I173" s="14"/>
      <c r="J173" s="14"/>
      <c r="K173" s="38"/>
      <c r="L173" s="56"/>
    </row>
    <row r="174" spans="1:12" ht="12.75">
      <c r="A174" s="2" t="s">
        <v>38</v>
      </c>
      <c r="B174" s="14">
        <v>40</v>
      </c>
      <c r="C174" s="14"/>
      <c r="D174" s="14">
        <v>6</v>
      </c>
      <c r="E174" s="38"/>
      <c r="F174" s="56">
        <v>43.75</v>
      </c>
      <c r="G174" s="38"/>
      <c r="H174" s="14"/>
      <c r="I174" s="14"/>
      <c r="J174" s="14"/>
      <c r="K174" s="38"/>
      <c r="L174" s="56"/>
    </row>
    <row r="175" spans="1:12" ht="12.75">
      <c r="A175" s="2" t="s">
        <v>39</v>
      </c>
      <c r="B175" s="14">
        <v>55</v>
      </c>
      <c r="C175" s="14"/>
      <c r="D175" s="14">
        <v>7</v>
      </c>
      <c r="E175" s="38"/>
      <c r="F175" s="56">
        <v>58.75</v>
      </c>
      <c r="G175" s="38"/>
      <c r="H175" s="14"/>
      <c r="I175" s="14"/>
      <c r="J175" s="14"/>
      <c r="K175" s="38"/>
      <c r="L175" s="56"/>
    </row>
    <row r="176" spans="1:12" ht="12.75">
      <c r="A176" s="2" t="s">
        <v>180</v>
      </c>
      <c r="B176" s="14"/>
      <c r="C176" s="14"/>
      <c r="D176" s="14"/>
      <c r="E176" s="38"/>
      <c r="F176" s="56"/>
      <c r="G176" s="32"/>
      <c r="H176" s="14"/>
      <c r="I176" s="14"/>
      <c r="J176" s="14"/>
      <c r="K176" s="30"/>
      <c r="L176" s="56"/>
    </row>
    <row r="177" spans="1:12" ht="12.75">
      <c r="A177" s="80" t="s">
        <v>238</v>
      </c>
      <c r="B177" s="14"/>
      <c r="C177" s="14"/>
      <c r="D177" s="14"/>
      <c r="E177" s="38"/>
      <c r="F177" s="56"/>
      <c r="G177" s="32"/>
      <c r="H177" s="14"/>
      <c r="I177" s="14"/>
      <c r="J177" s="14"/>
      <c r="K177" s="30"/>
      <c r="L177" s="56"/>
    </row>
    <row r="178" spans="1:12" ht="12.75">
      <c r="A178" s="80" t="s">
        <v>272</v>
      </c>
      <c r="B178" s="14"/>
      <c r="C178" s="14"/>
      <c r="D178" s="14"/>
      <c r="E178" s="38"/>
      <c r="F178" s="56"/>
      <c r="G178" s="32"/>
      <c r="H178" s="14">
        <v>0</v>
      </c>
      <c r="I178" s="14"/>
      <c r="J178" s="14">
        <v>9</v>
      </c>
      <c r="K178" s="30"/>
      <c r="L178" s="56">
        <v>6.25</v>
      </c>
    </row>
    <row r="179" spans="1:12" ht="12.75">
      <c r="A179" s="2" t="s">
        <v>181</v>
      </c>
      <c r="B179" s="14"/>
      <c r="C179" s="14"/>
      <c r="D179" s="14"/>
      <c r="E179" s="38"/>
      <c r="F179" s="56"/>
      <c r="G179" s="32"/>
      <c r="H179" s="14">
        <v>0</v>
      </c>
      <c r="I179" s="14"/>
      <c r="J179" s="14">
        <v>35</v>
      </c>
      <c r="K179" s="30"/>
      <c r="L179" s="56">
        <v>19.5</v>
      </c>
    </row>
    <row r="180" spans="1:12" ht="12.75">
      <c r="A180" s="2" t="s">
        <v>182</v>
      </c>
      <c r="B180" s="14"/>
      <c r="C180" s="14"/>
      <c r="D180" s="14"/>
      <c r="E180" s="38"/>
      <c r="F180" s="56"/>
      <c r="G180" s="32"/>
      <c r="H180" s="14">
        <v>0</v>
      </c>
      <c r="I180" s="14"/>
      <c r="J180" s="14">
        <v>16</v>
      </c>
      <c r="K180" s="30"/>
      <c r="L180" s="56">
        <v>11</v>
      </c>
    </row>
    <row r="181" spans="1:12" ht="12.75">
      <c r="A181" s="2" t="s">
        <v>120</v>
      </c>
      <c r="B181" s="14"/>
      <c r="C181" s="14"/>
      <c r="D181" s="14"/>
      <c r="E181" s="38"/>
      <c r="F181" s="56"/>
      <c r="G181" s="32"/>
      <c r="H181" s="14">
        <v>0</v>
      </c>
      <c r="I181" s="14"/>
      <c r="J181" s="14">
        <v>7</v>
      </c>
      <c r="K181" s="30"/>
      <c r="L181" s="56">
        <v>4.25</v>
      </c>
    </row>
    <row r="182" spans="1:12" ht="12.75">
      <c r="A182" s="2" t="s">
        <v>183</v>
      </c>
      <c r="B182" s="14"/>
      <c r="C182" s="14"/>
      <c r="D182" s="14"/>
      <c r="E182" s="38"/>
      <c r="F182" s="56"/>
      <c r="G182" s="38"/>
      <c r="H182" s="14">
        <v>1</v>
      </c>
      <c r="I182" s="14"/>
      <c r="J182" s="14">
        <v>27</v>
      </c>
      <c r="K182" s="38"/>
      <c r="L182" s="56">
        <v>16.5</v>
      </c>
    </row>
    <row r="183" spans="1:12" ht="12.75">
      <c r="A183" s="2" t="s">
        <v>184</v>
      </c>
      <c r="B183" s="14"/>
      <c r="C183" s="14"/>
      <c r="D183" s="14"/>
      <c r="E183" s="38"/>
      <c r="F183" s="56"/>
      <c r="G183" s="38"/>
      <c r="H183" s="14"/>
      <c r="I183" s="14"/>
      <c r="J183" s="14"/>
      <c r="K183" s="38"/>
      <c r="L183" s="56"/>
    </row>
    <row r="184" spans="1:12" ht="12.75">
      <c r="A184" s="2" t="s">
        <v>185</v>
      </c>
      <c r="B184" s="14"/>
      <c r="C184" s="14"/>
      <c r="D184" s="14"/>
      <c r="E184" s="38"/>
      <c r="F184" s="56"/>
      <c r="G184" s="38"/>
      <c r="H184" s="14">
        <v>1</v>
      </c>
      <c r="I184" s="14"/>
      <c r="J184" s="14">
        <v>33</v>
      </c>
      <c r="K184" s="38"/>
      <c r="L184" s="56">
        <v>20.75</v>
      </c>
    </row>
    <row r="185" spans="1:12" ht="12.75">
      <c r="A185" s="2" t="s">
        <v>186</v>
      </c>
      <c r="B185" s="14"/>
      <c r="C185" s="14"/>
      <c r="D185" s="14"/>
      <c r="E185" s="38"/>
      <c r="F185" s="56"/>
      <c r="G185" s="38"/>
      <c r="H185" s="14">
        <v>0</v>
      </c>
      <c r="I185" s="14"/>
      <c r="J185" s="14">
        <v>29</v>
      </c>
      <c r="K185" s="38"/>
      <c r="L185" s="56">
        <v>14</v>
      </c>
    </row>
    <row r="186" spans="1:12" ht="12.75">
      <c r="A186" s="2" t="s">
        <v>187</v>
      </c>
      <c r="B186" s="14"/>
      <c r="C186" s="14"/>
      <c r="D186" s="14"/>
      <c r="E186" s="38"/>
      <c r="F186" s="56"/>
      <c r="G186" s="38"/>
      <c r="H186" s="14"/>
      <c r="I186" s="14"/>
      <c r="J186" s="14"/>
      <c r="K186" s="38"/>
      <c r="L186" s="56"/>
    </row>
    <row r="187" spans="1:14" ht="12.75">
      <c r="A187" s="1" t="s">
        <v>108</v>
      </c>
      <c r="B187" s="3">
        <f>SUM(B188:B194)</f>
        <v>0</v>
      </c>
      <c r="C187" s="48"/>
      <c r="D187" s="3">
        <f>SUM(D188:D194)</f>
        <v>0</v>
      </c>
      <c r="E187" s="34"/>
      <c r="F187" s="69">
        <f>SUM(F188:F194)</f>
        <v>0</v>
      </c>
      <c r="G187" s="34"/>
      <c r="H187" s="3">
        <f>SUM(H188:H194)</f>
        <v>125</v>
      </c>
      <c r="I187" s="48"/>
      <c r="J187" s="3">
        <f>SUM(J188:J194)</f>
        <v>75</v>
      </c>
      <c r="K187" s="34"/>
      <c r="L187" s="57">
        <f>SUM(L188:L194)</f>
        <v>171</v>
      </c>
      <c r="N187" s="19" t="s">
        <v>59</v>
      </c>
    </row>
    <row r="188" spans="1:12" ht="12.75">
      <c r="A188" s="2" t="s">
        <v>83</v>
      </c>
      <c r="B188" s="16"/>
      <c r="C188" s="47"/>
      <c r="D188" s="16"/>
      <c r="E188" s="36"/>
      <c r="F188" s="15"/>
      <c r="G188" s="36"/>
      <c r="H188" s="16">
        <v>20</v>
      </c>
      <c r="I188" s="47"/>
      <c r="J188" s="16">
        <v>13</v>
      </c>
      <c r="K188" s="36"/>
      <c r="L188" s="56">
        <v>25.75</v>
      </c>
    </row>
    <row r="189" spans="1:12" ht="12.75">
      <c r="A189" s="80" t="s">
        <v>273</v>
      </c>
      <c r="B189" s="16"/>
      <c r="C189" s="47"/>
      <c r="D189" s="16"/>
      <c r="E189" s="36"/>
      <c r="F189" s="15"/>
      <c r="G189" s="36"/>
      <c r="H189" s="16">
        <v>8</v>
      </c>
      <c r="I189" s="47"/>
      <c r="J189" s="16">
        <v>3</v>
      </c>
      <c r="K189" s="36"/>
      <c r="L189" s="56">
        <v>10</v>
      </c>
    </row>
    <row r="190" spans="1:12" ht="12.75">
      <c r="A190" s="2" t="s">
        <v>41</v>
      </c>
      <c r="B190" s="16"/>
      <c r="C190" s="47"/>
      <c r="D190" s="16"/>
      <c r="E190" s="36"/>
      <c r="F190" s="15"/>
      <c r="G190" s="32"/>
      <c r="H190" s="16"/>
      <c r="I190" s="16"/>
      <c r="J190" s="16"/>
      <c r="K190" s="30"/>
      <c r="L190" s="56"/>
    </row>
    <row r="191" spans="1:12" ht="12.75">
      <c r="A191" s="24" t="s">
        <v>266</v>
      </c>
      <c r="B191" s="16"/>
      <c r="C191" s="47"/>
      <c r="D191" s="16"/>
      <c r="E191" s="36"/>
      <c r="F191" s="15"/>
      <c r="G191" s="32"/>
      <c r="H191" s="16">
        <v>69</v>
      </c>
      <c r="I191" s="16"/>
      <c r="J191" s="16">
        <v>28</v>
      </c>
      <c r="K191" s="30"/>
      <c r="L191" s="56">
        <v>87</v>
      </c>
    </row>
    <row r="192" spans="1:18" ht="12.75">
      <c r="A192" s="2" t="s">
        <v>42</v>
      </c>
      <c r="B192" s="16"/>
      <c r="C192" s="47"/>
      <c r="D192" s="16"/>
      <c r="E192" s="36"/>
      <c r="F192" s="15"/>
      <c r="G192" s="32"/>
      <c r="H192" s="16">
        <v>28</v>
      </c>
      <c r="I192" s="16"/>
      <c r="J192" s="16">
        <v>26</v>
      </c>
      <c r="K192" s="30"/>
      <c r="L192" s="56">
        <f>38.5+7.25</f>
        <v>45.75</v>
      </c>
      <c r="M192" s="7"/>
      <c r="N192" s="7"/>
      <c r="O192" s="7"/>
      <c r="P192" s="7"/>
      <c r="Q192" s="7"/>
      <c r="R192" s="7"/>
    </row>
    <row r="193" spans="1:18" ht="12.75">
      <c r="A193" s="2" t="s">
        <v>245</v>
      </c>
      <c r="B193" s="16"/>
      <c r="C193" s="47"/>
      <c r="D193" s="16"/>
      <c r="E193" s="36"/>
      <c r="F193" s="15"/>
      <c r="G193" s="32"/>
      <c r="H193" s="16">
        <v>0</v>
      </c>
      <c r="I193" s="16"/>
      <c r="J193" s="16">
        <v>5</v>
      </c>
      <c r="K193" s="30"/>
      <c r="L193" s="56">
        <v>2.5</v>
      </c>
      <c r="M193" s="7"/>
      <c r="N193" s="7"/>
      <c r="O193" s="7"/>
      <c r="P193" s="7"/>
      <c r="Q193" s="7"/>
      <c r="R193" s="7"/>
    </row>
    <row r="194" spans="1:18" ht="12.75">
      <c r="A194" s="2" t="s">
        <v>197</v>
      </c>
      <c r="B194" s="16"/>
      <c r="C194" s="47"/>
      <c r="D194" s="16"/>
      <c r="E194" s="36"/>
      <c r="F194" s="15"/>
      <c r="G194" s="32"/>
      <c r="H194" s="16"/>
      <c r="I194" s="16"/>
      <c r="J194" s="16"/>
      <c r="K194" s="30"/>
      <c r="L194" s="56"/>
      <c r="N194" s="7"/>
      <c r="O194" s="7"/>
      <c r="P194" s="7"/>
      <c r="Q194" s="7"/>
      <c r="R194" s="7"/>
    </row>
    <row r="195" spans="1:12" ht="12.75">
      <c r="A195" s="1" t="s">
        <v>90</v>
      </c>
      <c r="B195" s="45">
        <f>SUM(B196:B200)</f>
        <v>0</v>
      </c>
      <c r="C195" s="46"/>
      <c r="D195" s="45">
        <f>SUM(D196:D200)</f>
        <v>0</v>
      </c>
      <c r="E195" s="34"/>
      <c r="F195" s="57">
        <f>SUM(F196:F200)</f>
        <v>0</v>
      </c>
      <c r="G195" s="34"/>
      <c r="H195" s="45">
        <f>SUM(H196:H200)</f>
        <v>32</v>
      </c>
      <c r="I195" s="46"/>
      <c r="J195" s="45">
        <f>SUM(J196:J200)</f>
        <v>208</v>
      </c>
      <c r="K195" s="34"/>
      <c r="L195" s="57">
        <f>SUM(L196:L200)</f>
        <v>160.25</v>
      </c>
    </row>
    <row r="196" spans="1:12" ht="12.75">
      <c r="A196" s="2" t="s">
        <v>78</v>
      </c>
      <c r="B196" s="14"/>
      <c r="C196" s="44"/>
      <c r="D196" s="14"/>
      <c r="E196" s="36"/>
      <c r="F196" s="56"/>
      <c r="G196" s="32"/>
      <c r="H196" s="14"/>
      <c r="I196" s="14"/>
      <c r="J196" s="14"/>
      <c r="K196" s="30"/>
      <c r="L196" s="56"/>
    </row>
    <row r="197" spans="1:19" ht="12.75">
      <c r="A197" s="2" t="s">
        <v>44</v>
      </c>
      <c r="B197" s="14"/>
      <c r="C197" s="44"/>
      <c r="D197" s="14"/>
      <c r="E197" s="36"/>
      <c r="F197" s="56"/>
      <c r="G197" s="32"/>
      <c r="H197" s="14">
        <v>13</v>
      </c>
      <c r="I197" s="14"/>
      <c r="J197" s="14">
        <v>79</v>
      </c>
      <c r="K197" s="30"/>
      <c r="L197" s="56">
        <v>59.25</v>
      </c>
      <c r="M197" s="7"/>
      <c r="N197" s="7"/>
      <c r="O197" s="7"/>
      <c r="P197" s="7"/>
      <c r="Q197" s="7"/>
      <c r="R197" s="7"/>
      <c r="S197" s="7"/>
    </row>
    <row r="198" spans="1:19" ht="12.75">
      <c r="A198" s="2" t="s">
        <v>156</v>
      </c>
      <c r="B198" s="14"/>
      <c r="C198" s="44"/>
      <c r="D198" s="14"/>
      <c r="E198" s="36"/>
      <c r="F198" s="56"/>
      <c r="G198" s="32"/>
      <c r="H198" s="14">
        <v>2</v>
      </c>
      <c r="I198" s="14"/>
      <c r="J198" s="14">
        <v>44</v>
      </c>
      <c r="K198" s="30"/>
      <c r="L198" s="56">
        <v>29.75</v>
      </c>
      <c r="M198" s="7"/>
      <c r="N198" s="7"/>
      <c r="O198" s="7"/>
      <c r="P198" s="7"/>
      <c r="Q198" s="7"/>
      <c r="R198" s="7"/>
      <c r="S198" s="7"/>
    </row>
    <row r="199" spans="1:19" ht="12.75">
      <c r="A199" s="2" t="s">
        <v>45</v>
      </c>
      <c r="B199" s="14"/>
      <c r="C199" s="44"/>
      <c r="D199" s="14"/>
      <c r="E199" s="36"/>
      <c r="F199" s="56"/>
      <c r="G199" s="32"/>
      <c r="H199" s="14">
        <v>17</v>
      </c>
      <c r="I199" s="14"/>
      <c r="J199" s="14">
        <v>85</v>
      </c>
      <c r="K199" s="30"/>
      <c r="L199" s="56">
        <v>71.25</v>
      </c>
      <c r="M199" s="7"/>
      <c r="N199" s="7"/>
      <c r="O199" s="7"/>
      <c r="P199" s="7"/>
      <c r="Q199" s="7"/>
      <c r="R199" s="7"/>
      <c r="S199" s="7"/>
    </row>
    <row r="200" spans="1:12" ht="12.75">
      <c r="A200" s="2" t="s">
        <v>198</v>
      </c>
      <c r="B200" s="14"/>
      <c r="C200" s="24"/>
      <c r="D200" s="14"/>
      <c r="E200" s="38"/>
      <c r="F200" s="56"/>
      <c r="G200" s="38"/>
      <c r="H200" s="14"/>
      <c r="J200" s="14"/>
      <c r="K200" s="38"/>
      <c r="L200" s="56"/>
    </row>
    <row r="201" spans="1:12" ht="12.75">
      <c r="A201" s="1" t="s">
        <v>46</v>
      </c>
      <c r="B201" s="3">
        <f>SUM(B202:B204)</f>
        <v>60</v>
      </c>
      <c r="C201" s="48"/>
      <c r="D201" s="3">
        <f>SUM(D202:D204)</f>
        <v>3</v>
      </c>
      <c r="E201" s="34"/>
      <c r="F201" s="69">
        <f>SUM(F202:F204)</f>
        <v>62</v>
      </c>
      <c r="G201" s="35"/>
      <c r="H201" s="3">
        <f>SUM(H202:H204)</f>
        <v>5</v>
      </c>
      <c r="I201" s="48"/>
      <c r="J201" s="3">
        <f>SUM(J202:J204)</f>
        <v>59</v>
      </c>
      <c r="K201" s="34"/>
      <c r="L201" s="69">
        <f>SUM(L203:L204)</f>
        <v>48</v>
      </c>
    </row>
    <row r="202" spans="1:11" ht="12.75">
      <c r="A202" s="2" t="s">
        <v>136</v>
      </c>
      <c r="B202" s="16">
        <v>60</v>
      </c>
      <c r="C202" s="47"/>
      <c r="D202" s="16">
        <v>3</v>
      </c>
      <c r="E202" s="36"/>
      <c r="F202" s="15">
        <v>62</v>
      </c>
      <c r="G202" s="32"/>
      <c r="H202" s="16"/>
      <c r="I202" s="22"/>
      <c r="J202" s="16"/>
      <c r="K202" s="38"/>
    </row>
    <row r="203" spans="1:27" ht="12.75">
      <c r="A203" s="2" t="s">
        <v>80</v>
      </c>
      <c r="B203" s="16"/>
      <c r="C203" s="22"/>
      <c r="D203" s="16"/>
      <c r="E203" s="38"/>
      <c r="F203" s="15"/>
      <c r="G203" s="32"/>
      <c r="H203" s="16">
        <v>1</v>
      </c>
      <c r="I203" s="16"/>
      <c r="J203" s="16">
        <v>49</v>
      </c>
      <c r="K203" s="30"/>
      <c r="L203" s="56">
        <v>37.25</v>
      </c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2.75">
      <c r="A204" s="2" t="s">
        <v>139</v>
      </c>
      <c r="B204" s="16"/>
      <c r="C204" s="47"/>
      <c r="D204" s="16"/>
      <c r="E204" s="36"/>
      <c r="F204" s="15"/>
      <c r="G204" s="32"/>
      <c r="H204" s="16">
        <v>4</v>
      </c>
      <c r="I204" s="16"/>
      <c r="J204" s="16">
        <v>10</v>
      </c>
      <c r="K204" s="30"/>
      <c r="L204" s="56">
        <v>10.75</v>
      </c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12" ht="12.75">
      <c r="A205" s="1" t="s">
        <v>47</v>
      </c>
      <c r="B205" s="45">
        <f>B208+B206</f>
        <v>317</v>
      </c>
      <c r="C205" s="46"/>
      <c r="D205" s="45">
        <f>D208+D206</f>
        <v>7</v>
      </c>
      <c r="E205" s="34"/>
      <c r="F205" s="57">
        <f>F208+F206</f>
        <v>321.75</v>
      </c>
      <c r="G205" s="34"/>
      <c r="H205" s="45">
        <f>SUM(H206:H208)</f>
        <v>2</v>
      </c>
      <c r="I205" s="46"/>
      <c r="J205" s="45">
        <f>SUM(J206:J208)</f>
        <v>52</v>
      </c>
      <c r="K205" s="34"/>
      <c r="L205" s="57">
        <f>SUM(L206:L208)</f>
        <v>39.5</v>
      </c>
    </row>
    <row r="206" spans="1:19" ht="12.75">
      <c r="A206" s="2" t="s">
        <v>48</v>
      </c>
      <c r="B206" s="14">
        <v>317</v>
      </c>
      <c r="C206" s="44"/>
      <c r="D206" s="14">
        <v>7</v>
      </c>
      <c r="E206" s="36"/>
      <c r="F206" s="56">
        <v>321.75</v>
      </c>
      <c r="G206" s="32"/>
      <c r="H206" s="14">
        <v>2</v>
      </c>
      <c r="I206" s="14"/>
      <c r="J206" s="14">
        <v>22</v>
      </c>
      <c r="K206" s="30"/>
      <c r="L206" s="56">
        <v>18.25</v>
      </c>
      <c r="M206" s="7"/>
      <c r="N206" s="7"/>
      <c r="O206" s="7"/>
      <c r="P206" s="7"/>
      <c r="Q206" s="7"/>
      <c r="R206" s="7"/>
      <c r="S206" s="7"/>
    </row>
    <row r="207" spans="1:19" ht="12.75">
      <c r="A207" s="80" t="s">
        <v>267</v>
      </c>
      <c r="B207" s="14"/>
      <c r="C207" s="44"/>
      <c r="D207" s="14"/>
      <c r="E207" s="36"/>
      <c r="F207" s="56"/>
      <c r="G207" s="32"/>
      <c r="H207" s="14">
        <v>0</v>
      </c>
      <c r="I207" s="14"/>
      <c r="J207" s="14">
        <v>2</v>
      </c>
      <c r="K207" s="30"/>
      <c r="L207" s="56">
        <v>1</v>
      </c>
      <c r="M207" s="7"/>
      <c r="N207" s="7"/>
      <c r="O207" s="7"/>
      <c r="P207" s="7"/>
      <c r="Q207" s="7"/>
      <c r="R207" s="7"/>
      <c r="S207" s="7"/>
    </row>
    <row r="208" spans="1:19" ht="12.75">
      <c r="A208" s="2" t="s">
        <v>86</v>
      </c>
      <c r="B208" s="14"/>
      <c r="C208" s="44"/>
      <c r="D208" s="14"/>
      <c r="E208" s="36"/>
      <c r="F208" s="56"/>
      <c r="G208" s="32"/>
      <c r="H208" s="14">
        <v>0</v>
      </c>
      <c r="I208" s="14"/>
      <c r="J208" s="14">
        <v>28</v>
      </c>
      <c r="K208" s="30"/>
      <c r="L208" s="56">
        <v>20.25</v>
      </c>
      <c r="M208" s="7"/>
      <c r="N208" s="7"/>
      <c r="O208" s="7"/>
      <c r="P208" s="7"/>
      <c r="Q208" s="7"/>
      <c r="R208" s="7"/>
      <c r="S208" s="7"/>
    </row>
    <row r="209" spans="1:12" ht="12.75">
      <c r="A209" s="1" t="s">
        <v>109</v>
      </c>
      <c r="B209" s="3">
        <f>SUM(B210:B217)</f>
        <v>153</v>
      </c>
      <c r="C209" s="48"/>
      <c r="D209" s="3">
        <f>SUM(D210:D217)</f>
        <v>8</v>
      </c>
      <c r="E209" s="34"/>
      <c r="F209" s="69">
        <f>SUM(F210:F217)</f>
        <v>158.25</v>
      </c>
      <c r="G209" s="34"/>
      <c r="H209" s="3">
        <f>SUM(H210:H217)</f>
        <v>18</v>
      </c>
      <c r="I209" s="48"/>
      <c r="J209" s="3">
        <f>SUM(J210:J217)</f>
        <v>105</v>
      </c>
      <c r="K209" s="34"/>
      <c r="L209" s="57">
        <f>SUM(L210:L217)</f>
        <v>76.5</v>
      </c>
    </row>
    <row r="210" spans="1:12" ht="12.75">
      <c r="A210" s="2" t="s">
        <v>40</v>
      </c>
      <c r="B210" s="16">
        <v>52</v>
      </c>
      <c r="C210" s="47"/>
      <c r="D210" s="16">
        <v>2</v>
      </c>
      <c r="E210" s="36"/>
      <c r="F210" s="15">
        <v>53.25</v>
      </c>
      <c r="G210" s="36"/>
      <c r="H210" s="16"/>
      <c r="I210" s="47"/>
      <c r="J210" s="16"/>
      <c r="K210" s="36"/>
      <c r="L210" s="56"/>
    </row>
    <row r="211" spans="1:12" ht="12.75">
      <c r="A211" s="2" t="s">
        <v>76</v>
      </c>
      <c r="B211" s="16"/>
      <c r="C211" s="47"/>
      <c r="D211" s="16"/>
      <c r="E211" s="36"/>
      <c r="F211" s="15"/>
      <c r="G211" s="36"/>
      <c r="H211" s="16">
        <v>0</v>
      </c>
      <c r="I211" s="47"/>
      <c r="J211" s="16">
        <v>17</v>
      </c>
      <c r="K211" s="36"/>
      <c r="L211" s="56">
        <v>11.5</v>
      </c>
    </row>
    <row r="212" spans="1:18" ht="12.75">
      <c r="A212" s="2" t="s">
        <v>43</v>
      </c>
      <c r="B212" s="16">
        <v>62</v>
      </c>
      <c r="C212" s="47"/>
      <c r="D212" s="16">
        <v>6</v>
      </c>
      <c r="E212" s="36"/>
      <c r="F212" s="15">
        <v>66</v>
      </c>
      <c r="G212" s="32"/>
      <c r="H212" s="16">
        <v>18</v>
      </c>
      <c r="I212" s="47"/>
      <c r="J212" s="16">
        <v>24</v>
      </c>
      <c r="K212" s="36"/>
      <c r="L212" s="56">
        <v>31.5</v>
      </c>
      <c r="M212" s="7"/>
      <c r="N212" s="7"/>
      <c r="O212" s="7"/>
      <c r="P212" s="7"/>
      <c r="Q212" s="7"/>
      <c r="R212" s="7"/>
    </row>
    <row r="213" spans="1:18" ht="12.75">
      <c r="A213" s="2" t="s">
        <v>243</v>
      </c>
      <c r="B213" s="16">
        <v>39</v>
      </c>
      <c r="C213" s="47"/>
      <c r="D213" s="16">
        <v>0</v>
      </c>
      <c r="E213" s="36"/>
      <c r="F213" s="15">
        <v>39</v>
      </c>
      <c r="G213" s="32"/>
      <c r="H213" s="16"/>
      <c r="I213" s="47"/>
      <c r="J213" s="16"/>
      <c r="K213" s="36"/>
      <c r="L213" s="56"/>
      <c r="M213" s="7"/>
      <c r="N213" s="7"/>
      <c r="O213" s="7"/>
      <c r="P213" s="7"/>
      <c r="Q213" s="7"/>
      <c r="R213" s="7"/>
    </row>
    <row r="214" spans="1:18" ht="12.75">
      <c r="A214" s="2" t="s">
        <v>199</v>
      </c>
      <c r="B214" s="16"/>
      <c r="C214" s="47"/>
      <c r="D214" s="16"/>
      <c r="E214" s="36"/>
      <c r="F214" s="15"/>
      <c r="G214" s="32"/>
      <c r="H214" s="16"/>
      <c r="I214" s="16"/>
      <c r="J214" s="16"/>
      <c r="K214" s="30"/>
      <c r="L214" s="56"/>
      <c r="N214" s="7"/>
      <c r="O214" s="7"/>
      <c r="P214" s="7"/>
      <c r="Q214" s="7"/>
      <c r="R214" s="7"/>
    </row>
    <row r="215" spans="1:32" ht="12.75">
      <c r="A215" s="2" t="s">
        <v>200</v>
      </c>
      <c r="B215" s="16"/>
      <c r="C215" s="47"/>
      <c r="D215" s="16"/>
      <c r="E215" s="36"/>
      <c r="F215" s="15"/>
      <c r="G215" s="32"/>
      <c r="H215" s="16">
        <v>0</v>
      </c>
      <c r="I215" s="47"/>
      <c r="J215" s="16">
        <v>64</v>
      </c>
      <c r="K215" s="36"/>
      <c r="L215" s="56">
        <v>33.5</v>
      </c>
      <c r="M215" s="18"/>
      <c r="N215" s="18"/>
      <c r="O215" s="18"/>
      <c r="P215" s="18"/>
      <c r="Q215" s="18"/>
      <c r="R215" s="18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</row>
    <row r="216" spans="1:32" ht="12.75">
      <c r="A216" s="2" t="s">
        <v>201</v>
      </c>
      <c r="B216" s="16"/>
      <c r="C216" s="47"/>
      <c r="D216" s="16"/>
      <c r="E216" s="36"/>
      <c r="F216" s="15"/>
      <c r="G216" s="32"/>
      <c r="H216" s="16"/>
      <c r="I216" s="47"/>
      <c r="J216" s="16"/>
      <c r="K216" s="36"/>
      <c r="L216" s="56"/>
      <c r="M216" s="18"/>
      <c r="N216" s="18"/>
      <c r="O216" s="18"/>
      <c r="P216" s="18"/>
      <c r="Q216" s="18"/>
      <c r="R216" s="18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</row>
    <row r="217" spans="1:18" ht="12.75">
      <c r="A217" s="2" t="s">
        <v>140</v>
      </c>
      <c r="B217" s="16"/>
      <c r="C217" s="47"/>
      <c r="D217" s="16"/>
      <c r="E217" s="36"/>
      <c r="F217" s="15"/>
      <c r="G217" s="32"/>
      <c r="H217" s="16"/>
      <c r="I217" s="47"/>
      <c r="J217" s="16"/>
      <c r="K217" s="36"/>
      <c r="L217" s="56"/>
      <c r="M217" s="7"/>
      <c r="N217" s="7"/>
      <c r="O217" s="7"/>
      <c r="P217" s="7"/>
      <c r="Q217" s="7"/>
      <c r="R217" s="7"/>
    </row>
    <row r="218" spans="2:19" ht="12.75">
      <c r="B218" s="33"/>
      <c r="C218" s="42"/>
      <c r="D218" s="33"/>
      <c r="E218" s="42"/>
      <c r="F218" s="37"/>
      <c r="G218" s="35"/>
      <c r="H218" s="33"/>
      <c r="I218" s="33"/>
      <c r="J218" s="33"/>
      <c r="K218" s="33"/>
      <c r="L218" s="37"/>
      <c r="M218" s="7"/>
      <c r="N218" s="7"/>
      <c r="O218" s="7"/>
      <c r="P218" s="7"/>
      <c r="Q218" s="7"/>
      <c r="R218" s="7"/>
      <c r="S218" s="7"/>
    </row>
    <row r="219" spans="2:12" ht="12.75">
      <c r="B219" s="30"/>
      <c r="C219" s="38"/>
      <c r="D219" s="30"/>
      <c r="E219" s="38"/>
      <c r="F219" s="31"/>
      <c r="G219" s="32"/>
      <c r="H219" s="38"/>
      <c r="I219" s="38"/>
      <c r="J219" s="28"/>
      <c r="K219" s="38"/>
      <c r="L219" s="31"/>
    </row>
    <row r="220" spans="1:18" ht="12.75">
      <c r="A220" s="13" t="s">
        <v>49</v>
      </c>
      <c r="B220" s="43">
        <f>+B222+B225+B228+B231+B234+B244+B245</f>
        <v>2597</v>
      </c>
      <c r="C220" s="43"/>
      <c r="D220" s="43">
        <f>+D222+D225+D228+D231+D234+D244+D245</f>
        <v>334</v>
      </c>
      <c r="E220" s="28"/>
      <c r="F220" s="54">
        <f>+F222+F225+F228+F231+F234+F244+F245</f>
        <v>2769.5</v>
      </c>
      <c r="G220" s="39"/>
      <c r="H220" s="43">
        <f>+H222+H225+H228+H231+H234+H244+H245+H242+H243+H223+H224+H241+H232+H233</f>
        <v>453</v>
      </c>
      <c r="I220" s="43"/>
      <c r="J220" s="43">
        <f>+J222+J225+J228+J231+J234+J244+J245+J242+J243+J223+J224+J241+J232+J233</f>
        <v>224</v>
      </c>
      <c r="K220" s="28"/>
      <c r="L220" s="54">
        <f>+L222+L225+L228+L231+L234+L244+L245+L242+L243+L223+L224+L241+L232+L233</f>
        <v>572.25</v>
      </c>
      <c r="M220" s="7"/>
      <c r="N220" s="13"/>
      <c r="O220" s="13"/>
      <c r="P220" s="13"/>
      <c r="Q220" s="13"/>
      <c r="R220" s="13"/>
    </row>
    <row r="221" spans="1:12" ht="12.75">
      <c r="A221" s="2" t="s">
        <v>50</v>
      </c>
      <c r="B221" s="14"/>
      <c r="C221" s="24"/>
      <c r="D221" s="14"/>
      <c r="E221" s="38"/>
      <c r="F221" s="56"/>
      <c r="G221" s="32"/>
      <c r="H221" s="14"/>
      <c r="J221" s="14"/>
      <c r="K221" s="38"/>
      <c r="L221" s="31"/>
    </row>
    <row r="222" spans="1:12" ht="12.75">
      <c r="A222" s="2" t="s">
        <v>151</v>
      </c>
      <c r="B222" s="14">
        <v>160</v>
      </c>
      <c r="C222" s="14"/>
      <c r="D222" s="14">
        <v>0</v>
      </c>
      <c r="E222" s="30"/>
      <c r="F222" s="56">
        <v>160</v>
      </c>
      <c r="G222" s="32"/>
      <c r="H222" s="14">
        <v>9</v>
      </c>
      <c r="I222" s="14"/>
      <c r="J222" s="14">
        <v>3</v>
      </c>
      <c r="K222" s="30"/>
      <c r="L222" s="56">
        <v>10.5</v>
      </c>
    </row>
    <row r="223" spans="1:12" ht="12.75">
      <c r="A223" s="80" t="s">
        <v>282</v>
      </c>
      <c r="B223" s="14"/>
      <c r="C223" s="24"/>
      <c r="D223" s="14"/>
      <c r="E223" s="38"/>
      <c r="F223" s="56"/>
      <c r="G223" s="32"/>
      <c r="H223" s="14">
        <v>0</v>
      </c>
      <c r="J223" s="14">
        <v>0</v>
      </c>
      <c r="K223" s="38"/>
      <c r="L223" s="56">
        <v>0</v>
      </c>
    </row>
    <row r="224" spans="1:12" ht="12.75">
      <c r="A224" s="80" t="s">
        <v>283</v>
      </c>
      <c r="F224" s="2"/>
      <c r="H224" s="2">
        <v>0</v>
      </c>
      <c r="I224" s="2"/>
      <c r="J224" s="2">
        <v>0</v>
      </c>
      <c r="K224" s="2"/>
      <c r="L224" s="56">
        <v>0</v>
      </c>
    </row>
    <row r="225" spans="1:12" ht="12.75">
      <c r="A225" s="1" t="s">
        <v>208</v>
      </c>
      <c r="B225" s="3">
        <f>+SUM(B226:B227)</f>
        <v>385</v>
      </c>
      <c r="C225" s="3"/>
      <c r="D225" s="3">
        <f>+SUM(D226:D227)</f>
        <v>34</v>
      </c>
      <c r="E225" s="33"/>
      <c r="F225" s="69">
        <f>+SUM(F226:F227)</f>
        <v>401</v>
      </c>
      <c r="G225" s="35"/>
      <c r="H225" s="3">
        <f>+H226+H227</f>
        <v>58</v>
      </c>
      <c r="I225" s="3"/>
      <c r="J225" s="3">
        <f>+J226+J227</f>
        <v>36</v>
      </c>
      <c r="K225" s="33"/>
      <c r="L225" s="57">
        <f>+L226+L227</f>
        <v>75.5</v>
      </c>
    </row>
    <row r="226" spans="1:12" ht="12.75">
      <c r="A226" s="2" t="s">
        <v>114</v>
      </c>
      <c r="B226" s="16">
        <v>385</v>
      </c>
      <c r="C226" s="16"/>
      <c r="D226" s="16">
        <v>34</v>
      </c>
      <c r="E226" s="30"/>
      <c r="F226" s="15">
        <v>401</v>
      </c>
      <c r="G226" s="32"/>
      <c r="H226" s="16">
        <v>18</v>
      </c>
      <c r="I226" s="16"/>
      <c r="J226" s="16">
        <v>22</v>
      </c>
      <c r="K226" s="30"/>
      <c r="L226" s="56">
        <v>29.25</v>
      </c>
    </row>
    <row r="227" spans="1:12" ht="12.75">
      <c r="A227" s="2" t="s">
        <v>115</v>
      </c>
      <c r="B227" s="16"/>
      <c r="C227" s="22"/>
      <c r="D227" s="16"/>
      <c r="E227" s="38"/>
      <c r="F227" s="15"/>
      <c r="G227" s="38"/>
      <c r="H227" s="22">
        <v>40</v>
      </c>
      <c r="I227" s="22"/>
      <c r="J227" s="22">
        <v>14</v>
      </c>
      <c r="K227" s="38"/>
      <c r="L227" s="56">
        <v>46.25</v>
      </c>
    </row>
    <row r="228" spans="1:12" ht="12.75">
      <c r="A228" s="1" t="s">
        <v>73</v>
      </c>
      <c r="B228" s="45">
        <f>+B229+B230</f>
        <v>460</v>
      </c>
      <c r="C228" s="45"/>
      <c r="D228" s="45">
        <f>+D229+D230</f>
        <v>54</v>
      </c>
      <c r="E228" s="33"/>
      <c r="F228" s="57">
        <f>+F229+F230</f>
        <v>487.75</v>
      </c>
      <c r="G228" s="35"/>
      <c r="H228" s="45">
        <f>+H229+H230</f>
        <v>209</v>
      </c>
      <c r="I228" s="45"/>
      <c r="J228" s="45">
        <f>+J229+J230</f>
        <v>68</v>
      </c>
      <c r="K228" s="33"/>
      <c r="L228" s="69">
        <f>+L229+L230</f>
        <v>242.75</v>
      </c>
    </row>
    <row r="229" spans="1:21" ht="12.75">
      <c r="A229" s="2" t="s">
        <v>71</v>
      </c>
      <c r="B229" s="14">
        <v>178</v>
      </c>
      <c r="C229" s="44"/>
      <c r="D229" s="14">
        <v>20</v>
      </c>
      <c r="E229" s="36"/>
      <c r="F229" s="56">
        <v>188.5</v>
      </c>
      <c r="G229" s="32"/>
      <c r="H229" s="14"/>
      <c r="I229" s="14"/>
      <c r="J229" s="14"/>
      <c r="K229" s="30"/>
      <c r="L229" s="15"/>
      <c r="M229" s="13"/>
      <c r="N229" s="7"/>
      <c r="O229" s="7"/>
      <c r="P229" s="7"/>
      <c r="Q229" s="7"/>
      <c r="R229" s="7"/>
      <c r="S229" s="7"/>
      <c r="T229" s="7"/>
      <c r="U229" s="7"/>
    </row>
    <row r="230" spans="1:21" ht="12.75">
      <c r="A230" s="2" t="s">
        <v>72</v>
      </c>
      <c r="B230" s="14">
        <v>282</v>
      </c>
      <c r="C230" s="44"/>
      <c r="D230" s="14">
        <v>34</v>
      </c>
      <c r="E230" s="36"/>
      <c r="F230" s="56">
        <v>299.25</v>
      </c>
      <c r="G230" s="32"/>
      <c r="H230" s="14">
        <v>209</v>
      </c>
      <c r="I230" s="14"/>
      <c r="J230" s="14">
        <v>68</v>
      </c>
      <c r="K230" s="30"/>
      <c r="L230" s="15">
        <v>242.75</v>
      </c>
      <c r="M230" s="13"/>
      <c r="N230" s="7"/>
      <c r="O230" s="7"/>
      <c r="P230" s="7"/>
      <c r="Q230" s="7"/>
      <c r="R230" s="7"/>
      <c r="S230" s="7"/>
      <c r="T230" s="7"/>
      <c r="U230" s="7"/>
    </row>
    <row r="231" spans="1:21" ht="12.75">
      <c r="A231" s="2" t="s">
        <v>79</v>
      </c>
      <c r="B231" s="14"/>
      <c r="C231" s="44"/>
      <c r="D231" s="14"/>
      <c r="E231" s="36"/>
      <c r="F231" s="56"/>
      <c r="G231" s="32"/>
      <c r="H231" s="14">
        <v>20</v>
      </c>
      <c r="I231" s="14"/>
      <c r="J231" s="14">
        <v>66</v>
      </c>
      <c r="K231" s="30"/>
      <c r="L231" s="15">
        <v>56.5</v>
      </c>
      <c r="M231" s="13"/>
      <c r="N231" s="7"/>
      <c r="O231" s="7"/>
      <c r="P231" s="7"/>
      <c r="Q231" s="7"/>
      <c r="R231" s="7"/>
      <c r="S231" s="7"/>
      <c r="T231" s="7"/>
      <c r="U231" s="7"/>
    </row>
    <row r="232" spans="1:21" ht="12.75">
      <c r="A232" s="80" t="s">
        <v>291</v>
      </c>
      <c r="B232" s="14"/>
      <c r="C232" s="44"/>
      <c r="D232" s="14"/>
      <c r="E232" s="36"/>
      <c r="F232" s="56"/>
      <c r="G232" s="32"/>
      <c r="H232" s="14">
        <v>0</v>
      </c>
      <c r="I232" s="14"/>
      <c r="J232" s="14">
        <v>3</v>
      </c>
      <c r="K232" s="30"/>
      <c r="L232" s="15">
        <v>1.75</v>
      </c>
      <c r="M232" s="13"/>
      <c r="N232" s="7"/>
      <c r="O232" s="7"/>
      <c r="P232" s="7"/>
      <c r="Q232" s="7"/>
      <c r="R232" s="7"/>
      <c r="S232" s="7"/>
      <c r="T232" s="7"/>
      <c r="U232" s="7"/>
    </row>
    <row r="233" spans="1:21" ht="12.75">
      <c r="A233" s="80" t="s">
        <v>292</v>
      </c>
      <c r="B233" s="14"/>
      <c r="C233" s="44"/>
      <c r="D233" s="14"/>
      <c r="E233" s="36"/>
      <c r="F233" s="56"/>
      <c r="G233" s="32"/>
      <c r="H233" s="14">
        <v>0</v>
      </c>
      <c r="I233" s="14"/>
      <c r="J233" s="14">
        <v>1</v>
      </c>
      <c r="K233" s="30"/>
      <c r="L233" s="15">
        <v>0.75</v>
      </c>
      <c r="M233" s="13"/>
      <c r="N233" s="7"/>
      <c r="O233" s="7"/>
      <c r="P233" s="7"/>
      <c r="Q233" s="7"/>
      <c r="R233" s="7"/>
      <c r="S233" s="7"/>
      <c r="T233" s="7"/>
      <c r="U233" s="7"/>
    </row>
    <row r="234" spans="1:12" ht="12.75">
      <c r="A234" s="1" t="s">
        <v>52</v>
      </c>
      <c r="B234" s="49">
        <f>+SUM(B235:B240)</f>
        <v>527</v>
      </c>
      <c r="C234" s="48"/>
      <c r="D234" s="49">
        <f>+SUM(D235:D240)</f>
        <v>121</v>
      </c>
      <c r="E234" s="34"/>
      <c r="F234" s="71">
        <f>+SUM(F235:F240)</f>
        <v>589.5</v>
      </c>
      <c r="G234" s="35"/>
      <c r="H234" s="49">
        <f>+SUM(H235:H240)</f>
        <v>0</v>
      </c>
      <c r="I234" s="48"/>
      <c r="J234" s="49">
        <f>+SUM(J235:J240)</f>
        <v>0</v>
      </c>
      <c r="K234" s="34"/>
      <c r="L234" s="71">
        <f>+SUM(L235:L240)</f>
        <v>0</v>
      </c>
    </row>
    <row r="235" spans="1:21" ht="12.75">
      <c r="A235" s="2" t="s">
        <v>141</v>
      </c>
      <c r="B235" s="16">
        <v>72</v>
      </c>
      <c r="C235" s="47"/>
      <c r="D235" s="16">
        <v>8</v>
      </c>
      <c r="E235" s="36"/>
      <c r="F235" s="15">
        <v>77</v>
      </c>
      <c r="G235" s="32"/>
      <c r="H235" s="16"/>
      <c r="I235" s="16"/>
      <c r="J235" s="16"/>
      <c r="K235" s="30"/>
      <c r="L235" s="56"/>
      <c r="M235" s="13"/>
      <c r="N235" s="7"/>
      <c r="O235" s="7"/>
      <c r="P235" s="7"/>
      <c r="Q235" s="7"/>
      <c r="R235" s="7"/>
      <c r="S235" s="7"/>
      <c r="T235" s="7"/>
      <c r="U235" s="7"/>
    </row>
    <row r="236" spans="1:21" ht="12.75">
      <c r="A236" s="2" t="s">
        <v>149</v>
      </c>
      <c r="B236" s="16">
        <v>123</v>
      </c>
      <c r="C236" s="47"/>
      <c r="D236" s="16">
        <v>10</v>
      </c>
      <c r="E236" s="36"/>
      <c r="F236" s="15">
        <v>128.75</v>
      </c>
      <c r="G236" s="32"/>
      <c r="H236" s="16"/>
      <c r="I236" s="16"/>
      <c r="J236" s="16"/>
      <c r="K236" s="30"/>
      <c r="L236" s="56"/>
      <c r="M236" s="13"/>
      <c r="N236" s="7"/>
      <c r="O236" s="7"/>
      <c r="P236" s="7"/>
      <c r="Q236" s="7"/>
      <c r="R236" s="7"/>
      <c r="S236" s="7"/>
      <c r="T236" s="7"/>
      <c r="U236" s="7"/>
    </row>
    <row r="237" spans="1:21" ht="12.75">
      <c r="A237" s="2" t="s">
        <v>142</v>
      </c>
      <c r="B237" s="16">
        <v>62</v>
      </c>
      <c r="C237" s="47"/>
      <c r="D237" s="16">
        <v>49</v>
      </c>
      <c r="E237" s="36"/>
      <c r="F237" s="15">
        <v>85</v>
      </c>
      <c r="G237" s="32"/>
      <c r="H237" s="16"/>
      <c r="I237" s="16"/>
      <c r="J237" s="16"/>
      <c r="K237" s="30"/>
      <c r="L237" s="56"/>
      <c r="M237" s="13"/>
      <c r="N237" s="7"/>
      <c r="O237" s="7"/>
      <c r="P237" s="7"/>
      <c r="Q237" s="7"/>
      <c r="R237" s="7"/>
      <c r="S237" s="7"/>
      <c r="T237" s="7"/>
      <c r="U237" s="7"/>
    </row>
    <row r="238" spans="1:21" ht="12.75">
      <c r="A238" s="2" t="s">
        <v>143</v>
      </c>
      <c r="B238" s="16">
        <v>73</v>
      </c>
      <c r="C238" s="47"/>
      <c r="D238" s="16">
        <v>18</v>
      </c>
      <c r="E238" s="36"/>
      <c r="F238" s="15">
        <v>82.5</v>
      </c>
      <c r="G238" s="32"/>
      <c r="H238" s="16"/>
      <c r="I238" s="16"/>
      <c r="J238" s="16"/>
      <c r="K238" s="30"/>
      <c r="L238" s="56"/>
      <c r="M238" s="13"/>
      <c r="N238" s="7"/>
      <c r="O238" s="7"/>
      <c r="P238" s="7"/>
      <c r="Q238" s="7"/>
      <c r="R238" s="7"/>
      <c r="S238" s="7"/>
      <c r="T238" s="7"/>
      <c r="U238" s="7"/>
    </row>
    <row r="239" spans="1:21" ht="12.75">
      <c r="A239" s="2" t="s">
        <v>144</v>
      </c>
      <c r="B239" s="16">
        <v>197</v>
      </c>
      <c r="C239" s="47"/>
      <c r="D239" s="16">
        <v>36</v>
      </c>
      <c r="E239" s="36"/>
      <c r="F239" s="15">
        <v>216.25</v>
      </c>
      <c r="G239" s="32"/>
      <c r="H239" s="16"/>
      <c r="I239" s="16"/>
      <c r="J239" s="16"/>
      <c r="K239" s="30"/>
      <c r="L239" s="56"/>
      <c r="M239" s="13"/>
      <c r="N239" s="7"/>
      <c r="O239" s="7"/>
      <c r="P239" s="7"/>
      <c r="Q239" s="7"/>
      <c r="R239" s="7"/>
      <c r="S239" s="7"/>
      <c r="T239" s="7"/>
      <c r="U239" s="7"/>
    </row>
    <row r="240" spans="1:12" ht="12.75">
      <c r="A240" s="2" t="s">
        <v>150</v>
      </c>
      <c r="B240" s="16">
        <v>0</v>
      </c>
      <c r="C240" s="16"/>
      <c r="D240" s="16">
        <v>0</v>
      </c>
      <c r="E240" s="30"/>
      <c r="F240" s="15">
        <v>0</v>
      </c>
      <c r="G240" s="32"/>
      <c r="H240" s="16"/>
      <c r="I240" s="16"/>
      <c r="J240" s="16"/>
      <c r="K240" s="30"/>
      <c r="L240" s="56"/>
    </row>
    <row r="241" spans="1:12" ht="12.75">
      <c r="A241" s="80" t="s">
        <v>284</v>
      </c>
      <c r="B241" s="16"/>
      <c r="C241" s="16"/>
      <c r="D241" s="16"/>
      <c r="E241" s="30"/>
      <c r="F241" s="15"/>
      <c r="G241" s="32"/>
      <c r="H241" s="16">
        <v>16</v>
      </c>
      <c r="I241" s="16"/>
      <c r="J241" s="16">
        <v>4</v>
      </c>
      <c r="K241" s="30"/>
      <c r="L241" s="56">
        <v>18.75</v>
      </c>
    </row>
    <row r="242" spans="1:12" ht="12.75">
      <c r="A242" s="80" t="s">
        <v>252</v>
      </c>
      <c r="B242" s="16"/>
      <c r="C242" s="16"/>
      <c r="D242" s="16"/>
      <c r="E242" s="30"/>
      <c r="F242" s="15"/>
      <c r="G242" s="32"/>
      <c r="H242" s="16">
        <v>30</v>
      </c>
      <c r="I242" s="16"/>
      <c r="J242" s="16">
        <v>10</v>
      </c>
      <c r="K242" s="30"/>
      <c r="L242" s="56">
        <v>36.25</v>
      </c>
    </row>
    <row r="243" spans="1:12" ht="12.75">
      <c r="A243" s="80" t="s">
        <v>253</v>
      </c>
      <c r="B243" s="16"/>
      <c r="C243" s="16"/>
      <c r="D243" s="16"/>
      <c r="E243" s="30"/>
      <c r="F243" s="15"/>
      <c r="G243" s="32"/>
      <c r="H243" s="16">
        <v>3</v>
      </c>
      <c r="I243" s="16"/>
      <c r="J243" s="16">
        <v>8</v>
      </c>
      <c r="K243" s="30"/>
      <c r="L243" s="56">
        <v>7.75</v>
      </c>
    </row>
    <row r="244" spans="1:12" ht="12.75">
      <c r="A244" s="2" t="s">
        <v>145</v>
      </c>
      <c r="B244" s="16">
        <v>943</v>
      </c>
      <c r="C244" s="22"/>
      <c r="D244" s="16">
        <v>109</v>
      </c>
      <c r="E244" s="38"/>
      <c r="F244" s="15">
        <v>1000.75</v>
      </c>
      <c r="G244" s="32"/>
      <c r="H244" s="14">
        <v>108</v>
      </c>
      <c r="I244" s="14"/>
      <c r="J244" s="14">
        <v>25</v>
      </c>
      <c r="K244" s="30"/>
      <c r="L244" s="56">
        <v>121.75</v>
      </c>
    </row>
    <row r="245" spans="1:12" ht="12.75">
      <c r="A245" s="2" t="s">
        <v>226</v>
      </c>
      <c r="B245" s="16">
        <v>122</v>
      </c>
      <c r="C245" s="22"/>
      <c r="D245" s="16">
        <v>16</v>
      </c>
      <c r="E245" s="38"/>
      <c r="F245" s="15">
        <v>130.5</v>
      </c>
      <c r="G245" s="32"/>
      <c r="H245" s="14"/>
      <c r="I245" s="14"/>
      <c r="J245" s="14"/>
      <c r="K245" s="30"/>
      <c r="L245" s="56"/>
    </row>
    <row r="246" spans="2:12" ht="12.75">
      <c r="B246" s="30"/>
      <c r="C246" s="38"/>
      <c r="D246" s="30"/>
      <c r="E246" s="38"/>
      <c r="F246" s="31"/>
      <c r="G246" s="32"/>
      <c r="H246" s="30"/>
      <c r="I246" s="30"/>
      <c r="J246" s="30"/>
      <c r="K246" s="30"/>
      <c r="L246" s="31"/>
    </row>
    <row r="247" spans="2:12" s="21" customFormat="1" ht="12.75">
      <c r="B247" s="30"/>
      <c r="C247" s="36"/>
      <c r="D247" s="30"/>
      <c r="E247" s="36"/>
      <c r="F247" s="31"/>
      <c r="G247" s="32"/>
      <c r="H247" s="30"/>
      <c r="I247" s="36"/>
      <c r="J247" s="30"/>
      <c r="K247" s="36"/>
      <c r="L247" s="31"/>
    </row>
    <row r="248" spans="1:12" s="21" customFormat="1" ht="12.75">
      <c r="A248" s="48" t="s">
        <v>268</v>
      </c>
      <c r="B248" s="30"/>
      <c r="C248" s="36"/>
      <c r="D248" s="30"/>
      <c r="E248" s="36"/>
      <c r="F248" s="31"/>
      <c r="G248" s="32"/>
      <c r="H248" s="83">
        <f>SUM(H249:H250)</f>
        <v>62</v>
      </c>
      <c r="I248" s="7"/>
      <c r="J248" s="83">
        <f>SUM(J249:J250)</f>
        <v>83</v>
      </c>
      <c r="K248" s="7"/>
      <c r="L248" s="84">
        <f>SUM(L249:L250)</f>
        <v>115.25</v>
      </c>
    </row>
    <row r="249" spans="1:12" s="21" customFormat="1" ht="12.75">
      <c r="A249" s="48" t="s">
        <v>274</v>
      </c>
      <c r="B249" s="30"/>
      <c r="C249" s="36"/>
      <c r="D249" s="30"/>
      <c r="E249" s="36"/>
      <c r="F249" s="31"/>
      <c r="G249" s="32"/>
      <c r="H249" s="14">
        <v>39</v>
      </c>
      <c r="I249" s="44"/>
      <c r="J249" s="14">
        <v>48</v>
      </c>
      <c r="K249" s="44"/>
      <c r="L249" s="19">
        <v>70.75</v>
      </c>
    </row>
    <row r="250" spans="1:12" s="21" customFormat="1" ht="12.75">
      <c r="A250" s="24" t="s">
        <v>269</v>
      </c>
      <c r="B250" s="30"/>
      <c r="C250" s="36"/>
      <c r="D250" s="30"/>
      <c r="E250" s="36"/>
      <c r="F250" s="31"/>
      <c r="G250" s="32"/>
      <c r="H250" s="14">
        <v>23</v>
      </c>
      <c r="I250" s="44"/>
      <c r="J250" s="14">
        <v>35</v>
      </c>
      <c r="K250" s="44"/>
      <c r="L250" s="56">
        <v>44.5</v>
      </c>
    </row>
    <row r="251" spans="2:12" s="21" customFormat="1" ht="12.75">
      <c r="B251" s="30"/>
      <c r="C251" s="36"/>
      <c r="D251" s="30"/>
      <c r="E251" s="36"/>
      <c r="F251" s="31"/>
      <c r="G251" s="32"/>
      <c r="H251" s="30"/>
      <c r="I251" s="36"/>
      <c r="J251" s="30"/>
      <c r="K251" s="36"/>
      <c r="L251" s="31"/>
    </row>
    <row r="252" spans="2:12" s="21" customFormat="1" ht="12.75">
      <c r="B252" s="30"/>
      <c r="C252" s="36"/>
      <c r="D252" s="30"/>
      <c r="E252" s="36"/>
      <c r="F252" s="31"/>
      <c r="G252" s="32"/>
      <c r="H252" s="30"/>
      <c r="I252" s="36"/>
      <c r="J252" s="30"/>
      <c r="K252" s="36"/>
      <c r="L252" s="31"/>
    </row>
    <row r="253" spans="1:18" ht="12.75">
      <c r="A253" s="13" t="s">
        <v>84</v>
      </c>
      <c r="B253" s="43">
        <f>+B256+B257+B266+B272+B275+B255</f>
        <v>2175</v>
      </c>
      <c r="C253" s="43"/>
      <c r="D253" s="43">
        <f>+D256+D257+D266+D272+D275+D255</f>
        <v>574</v>
      </c>
      <c r="E253" s="28"/>
      <c r="F253" s="54">
        <f>+F256+F257+F266+F272+F275+F255</f>
        <v>2539</v>
      </c>
      <c r="G253" s="39"/>
      <c r="H253" s="43">
        <f>+H256+H257+H266+H272+H275+H255</f>
        <v>387</v>
      </c>
      <c r="I253" s="28"/>
      <c r="J253" s="43">
        <f>+J256+J257+J266+J272+J275+J255</f>
        <v>162</v>
      </c>
      <c r="K253" s="28"/>
      <c r="L253" s="54">
        <f>+L256+L257+L266+L272+L275+L255</f>
        <v>483.25</v>
      </c>
      <c r="M253" s="7"/>
      <c r="N253" s="13"/>
      <c r="O253" s="13"/>
      <c r="P253" s="13"/>
      <c r="Q253" s="13"/>
      <c r="R253" s="13"/>
    </row>
    <row r="254" spans="2:12" ht="12.75">
      <c r="B254" s="14"/>
      <c r="C254" s="24"/>
      <c r="D254" s="14"/>
      <c r="E254" s="38"/>
      <c r="F254" s="56"/>
      <c r="G254" s="32"/>
      <c r="H254" s="30"/>
      <c r="I254" s="38"/>
      <c r="J254" s="30"/>
      <c r="K254" s="38"/>
      <c r="L254" s="31"/>
    </row>
    <row r="255" spans="1:12" s="24" customFormat="1" ht="12.75">
      <c r="A255" s="24" t="s">
        <v>88</v>
      </c>
      <c r="B255" s="14"/>
      <c r="D255" s="14"/>
      <c r="F255" s="56"/>
      <c r="G255" s="56"/>
      <c r="H255" s="14">
        <v>50</v>
      </c>
      <c r="J255" s="14">
        <v>4</v>
      </c>
      <c r="L255" s="56">
        <v>52.75</v>
      </c>
    </row>
    <row r="256" spans="1:12" ht="12.75">
      <c r="A256" s="2" t="s">
        <v>122</v>
      </c>
      <c r="B256" s="14"/>
      <c r="C256" s="24"/>
      <c r="D256" s="14"/>
      <c r="E256" s="38"/>
      <c r="F256" s="56"/>
      <c r="G256" s="31"/>
      <c r="H256" s="14">
        <v>22</v>
      </c>
      <c r="J256" s="14">
        <v>8</v>
      </c>
      <c r="K256" s="38"/>
      <c r="L256" s="56">
        <v>26.5</v>
      </c>
    </row>
    <row r="257" spans="1:12" s="21" customFormat="1" ht="12.75">
      <c r="A257" s="1" t="s">
        <v>87</v>
      </c>
      <c r="B257" s="51">
        <f>+SUM(B258:B265)</f>
        <v>958</v>
      </c>
      <c r="C257" s="52"/>
      <c r="D257" s="51">
        <f>+SUM(D258:D265)</f>
        <v>303</v>
      </c>
      <c r="E257" s="42"/>
      <c r="F257" s="72">
        <f>+SUM(F258:F265)</f>
        <v>1145.75</v>
      </c>
      <c r="G257" s="37"/>
      <c r="H257" s="51">
        <f>+SUM(H258:H265)</f>
        <v>31</v>
      </c>
      <c r="I257" s="51">
        <f>+SUM(I258:I264)</f>
        <v>0</v>
      </c>
      <c r="J257" s="51">
        <f>+SUM(J258:J265)</f>
        <v>14</v>
      </c>
      <c r="K257" s="34"/>
      <c r="L257" s="72">
        <f>+SUM(L258:L265)</f>
        <v>40.25</v>
      </c>
    </row>
    <row r="258" spans="1:12" ht="12.75">
      <c r="A258" s="2" t="s">
        <v>85</v>
      </c>
      <c r="B258" s="14">
        <v>33</v>
      </c>
      <c r="C258" s="44"/>
      <c r="D258" s="14">
        <v>2</v>
      </c>
      <c r="E258" s="36"/>
      <c r="F258" s="56">
        <v>34.5</v>
      </c>
      <c r="G258" s="31"/>
      <c r="H258" s="14"/>
      <c r="I258" s="44"/>
      <c r="J258" s="14"/>
      <c r="K258" s="36"/>
      <c r="L258" s="56"/>
    </row>
    <row r="259" spans="1:12" ht="12.75">
      <c r="A259" s="2" t="s">
        <v>121</v>
      </c>
      <c r="B259" s="14"/>
      <c r="C259" s="44"/>
      <c r="D259" s="14"/>
      <c r="E259" s="36"/>
      <c r="F259" s="56"/>
      <c r="G259" s="31"/>
      <c r="H259" s="14"/>
      <c r="I259" s="44"/>
      <c r="J259" s="14"/>
      <c r="K259" s="36"/>
      <c r="L259" s="56"/>
    </row>
    <row r="260" spans="1:12" ht="12.75">
      <c r="A260" s="2" t="s">
        <v>152</v>
      </c>
      <c r="B260" s="14">
        <v>366</v>
      </c>
      <c r="C260" s="44"/>
      <c r="D260" s="14">
        <v>33</v>
      </c>
      <c r="E260" s="36"/>
      <c r="F260" s="56">
        <v>385</v>
      </c>
      <c r="G260" s="31"/>
      <c r="H260" s="14"/>
      <c r="I260" s="44"/>
      <c r="J260" s="14"/>
      <c r="K260" s="36"/>
      <c r="L260" s="56"/>
    </row>
    <row r="261" spans="1:12" ht="12.75">
      <c r="A261" s="80" t="s">
        <v>275</v>
      </c>
      <c r="B261" s="14"/>
      <c r="C261" s="44"/>
      <c r="D261" s="14"/>
      <c r="E261" s="36"/>
      <c r="F261" s="56"/>
      <c r="G261" s="31"/>
      <c r="H261" s="14">
        <v>31</v>
      </c>
      <c r="I261" s="44"/>
      <c r="J261" s="14">
        <v>14</v>
      </c>
      <c r="K261" s="36"/>
      <c r="L261" s="56">
        <v>40.25</v>
      </c>
    </row>
    <row r="262" spans="1:12" ht="12.75">
      <c r="A262" s="2" t="s">
        <v>259</v>
      </c>
      <c r="B262" s="14">
        <v>1</v>
      </c>
      <c r="C262" s="44"/>
      <c r="D262" s="14">
        <v>28</v>
      </c>
      <c r="E262" s="36"/>
      <c r="F262" s="56">
        <v>21.5</v>
      </c>
      <c r="G262" s="31"/>
      <c r="H262" s="14"/>
      <c r="I262" s="44"/>
      <c r="J262" s="14"/>
      <c r="K262" s="36"/>
      <c r="L262" s="56"/>
    </row>
    <row r="263" spans="1:12" ht="12.75">
      <c r="A263" s="2" t="s">
        <v>96</v>
      </c>
      <c r="B263" s="14">
        <v>549</v>
      </c>
      <c r="C263" s="24"/>
      <c r="D263" s="14">
        <v>54</v>
      </c>
      <c r="E263" s="38"/>
      <c r="F263" s="56">
        <v>579</v>
      </c>
      <c r="G263" s="31"/>
      <c r="H263" s="14"/>
      <c r="J263" s="14"/>
      <c r="K263" s="38"/>
      <c r="L263" s="56"/>
    </row>
    <row r="264" spans="1:12" ht="12.75">
      <c r="A264" s="2" t="s">
        <v>163</v>
      </c>
      <c r="B264" s="14">
        <v>9</v>
      </c>
      <c r="C264" s="24"/>
      <c r="D264" s="14">
        <v>186</v>
      </c>
      <c r="E264" s="38"/>
      <c r="F264" s="56">
        <v>125.75</v>
      </c>
      <c r="G264" s="31"/>
      <c r="H264" s="14"/>
      <c r="J264" s="14"/>
      <c r="K264" s="38"/>
      <c r="L264" s="56"/>
    </row>
    <row r="265" spans="1:12" s="21" customFormat="1" ht="12.75">
      <c r="A265" s="21" t="s">
        <v>202</v>
      </c>
      <c r="B265" s="14"/>
      <c r="C265" s="44"/>
      <c r="D265" s="14"/>
      <c r="E265" s="36"/>
      <c r="F265" s="56"/>
      <c r="G265" s="31"/>
      <c r="H265" s="14"/>
      <c r="I265" s="44"/>
      <c r="J265" s="14"/>
      <c r="K265" s="36"/>
      <c r="L265" s="56"/>
    </row>
    <row r="266" spans="1:12" s="21" customFormat="1" ht="12.75">
      <c r="A266" s="1" t="s">
        <v>207</v>
      </c>
      <c r="B266" s="51">
        <f>+SUM(B268:B271)</f>
        <v>271</v>
      </c>
      <c r="C266" s="52"/>
      <c r="D266" s="51">
        <f>+SUM(D268:D271)</f>
        <v>35</v>
      </c>
      <c r="E266" s="42"/>
      <c r="F266" s="72">
        <f>+SUM(F268:F271)</f>
        <v>293</v>
      </c>
      <c r="G266" s="37"/>
      <c r="H266" s="51">
        <f>+SUM(H267:H271)</f>
        <v>46</v>
      </c>
      <c r="I266" s="51">
        <f>+SUM(I268:I274)</f>
        <v>0</v>
      </c>
      <c r="J266" s="51">
        <f>+SUM(J267:J271)</f>
        <v>18</v>
      </c>
      <c r="K266" s="34"/>
      <c r="L266" s="72">
        <f>+SUM(L267:L271)</f>
        <v>54.5</v>
      </c>
    </row>
    <row r="267" spans="1:12" ht="12.75">
      <c r="A267" s="2" t="s">
        <v>236</v>
      </c>
      <c r="B267" s="16"/>
      <c r="C267" s="47"/>
      <c r="D267" s="16"/>
      <c r="E267" s="36"/>
      <c r="F267" s="15"/>
      <c r="G267" s="31"/>
      <c r="H267" s="14">
        <v>0</v>
      </c>
      <c r="I267" s="44"/>
      <c r="J267" s="14">
        <v>4</v>
      </c>
      <c r="K267" s="36"/>
      <c r="L267" s="56">
        <v>2.25</v>
      </c>
    </row>
    <row r="268" spans="1:12" ht="12.75">
      <c r="A268" s="2" t="s">
        <v>162</v>
      </c>
      <c r="B268" s="16">
        <v>71</v>
      </c>
      <c r="C268" s="47"/>
      <c r="D268" s="16">
        <v>6</v>
      </c>
      <c r="E268" s="36"/>
      <c r="F268" s="15">
        <v>74</v>
      </c>
      <c r="G268" s="31"/>
      <c r="H268" s="14">
        <v>36</v>
      </c>
      <c r="I268" s="44"/>
      <c r="J268" s="14">
        <v>13</v>
      </c>
      <c r="K268" s="36"/>
      <c r="L268" s="56">
        <v>41.75</v>
      </c>
    </row>
    <row r="269" spans="1:12" ht="12.75">
      <c r="A269" s="80" t="s">
        <v>285</v>
      </c>
      <c r="B269" s="16"/>
      <c r="C269" s="47"/>
      <c r="D269" s="16"/>
      <c r="E269" s="36"/>
      <c r="F269" s="15"/>
      <c r="G269" s="31"/>
      <c r="H269" s="14">
        <v>4</v>
      </c>
      <c r="I269" s="44"/>
      <c r="J269" s="14">
        <v>1</v>
      </c>
      <c r="K269" s="36"/>
      <c r="L269" s="56">
        <v>4.5</v>
      </c>
    </row>
    <row r="270" spans="1:12" ht="12.75">
      <c r="A270" s="80" t="s">
        <v>286</v>
      </c>
      <c r="B270" s="16"/>
      <c r="C270" s="47"/>
      <c r="D270" s="16"/>
      <c r="E270" s="36"/>
      <c r="F270" s="15"/>
      <c r="G270" s="31"/>
      <c r="H270" s="14">
        <v>6</v>
      </c>
      <c r="I270" s="44"/>
      <c r="J270" s="14">
        <v>0</v>
      </c>
      <c r="K270" s="36"/>
      <c r="L270" s="56">
        <v>6</v>
      </c>
    </row>
    <row r="271" spans="1:12" ht="12.75">
      <c r="A271" s="2" t="s">
        <v>168</v>
      </c>
      <c r="B271" s="16">
        <v>200</v>
      </c>
      <c r="C271" s="47"/>
      <c r="D271" s="16">
        <v>29</v>
      </c>
      <c r="E271" s="36"/>
      <c r="F271" s="15">
        <v>219</v>
      </c>
      <c r="G271" s="31"/>
      <c r="H271" s="14"/>
      <c r="I271" s="44"/>
      <c r="J271" s="14"/>
      <c r="K271" s="36"/>
      <c r="L271" s="56"/>
    </row>
    <row r="272" spans="1:23" s="21" customFormat="1" ht="12.75">
      <c r="A272" s="1" t="s">
        <v>77</v>
      </c>
      <c r="B272" s="3">
        <f>+B273+B274</f>
        <v>275</v>
      </c>
      <c r="C272" s="13"/>
      <c r="D272" s="3">
        <f>+D273+D274</f>
        <v>38</v>
      </c>
      <c r="E272" s="42"/>
      <c r="F272" s="69">
        <f>+F273+F274</f>
        <v>298.25</v>
      </c>
      <c r="G272" s="35"/>
      <c r="H272" s="45">
        <f>+H273+H274</f>
        <v>129</v>
      </c>
      <c r="I272" s="45"/>
      <c r="J272" s="45">
        <f>+J273+J274</f>
        <v>6</v>
      </c>
      <c r="K272" s="33"/>
      <c r="L272" s="57">
        <f>+L273+L274</f>
        <v>132.75</v>
      </c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</row>
    <row r="273" spans="1:23" ht="12.75">
      <c r="A273" s="2" t="s">
        <v>24</v>
      </c>
      <c r="B273" s="16">
        <v>109</v>
      </c>
      <c r="C273" s="47"/>
      <c r="D273" s="16">
        <v>12</v>
      </c>
      <c r="E273" s="36"/>
      <c r="F273" s="15">
        <v>117.5</v>
      </c>
      <c r="G273" s="32"/>
      <c r="H273" s="14">
        <v>129</v>
      </c>
      <c r="I273" s="14"/>
      <c r="J273" s="14">
        <v>6</v>
      </c>
      <c r="K273" s="30"/>
      <c r="L273" s="56">
        <v>132.75</v>
      </c>
      <c r="M273" s="7"/>
      <c r="N273" s="7"/>
      <c r="O273" s="7"/>
      <c r="P273" s="7"/>
      <c r="Q273" s="7"/>
      <c r="R273" s="7"/>
      <c r="S273" s="7"/>
      <c r="T273" s="13"/>
      <c r="U273" s="13"/>
      <c r="V273" s="13"/>
      <c r="W273" s="13"/>
    </row>
    <row r="274" spans="1:23" ht="12.75">
      <c r="A274" s="2" t="s">
        <v>25</v>
      </c>
      <c r="B274" s="16">
        <v>166</v>
      </c>
      <c r="C274" s="47"/>
      <c r="D274" s="16">
        <v>26</v>
      </c>
      <c r="E274" s="36"/>
      <c r="F274" s="15">
        <v>180.75</v>
      </c>
      <c r="G274" s="32"/>
      <c r="H274" s="14"/>
      <c r="I274" s="44"/>
      <c r="J274" s="14"/>
      <c r="K274" s="36"/>
      <c r="L274" s="56"/>
      <c r="M274" s="7"/>
      <c r="N274" s="7"/>
      <c r="O274" s="7"/>
      <c r="P274" s="7"/>
      <c r="Q274" s="7"/>
      <c r="R274" s="7"/>
      <c r="S274" s="7"/>
      <c r="T274" s="13"/>
      <c r="U274" s="13"/>
      <c r="V274" s="13"/>
      <c r="W274" s="13"/>
    </row>
    <row r="275" spans="1:12" ht="15" customHeight="1">
      <c r="A275" s="50" t="s">
        <v>161</v>
      </c>
      <c r="B275" s="51">
        <f>+SUM(B276:B294)</f>
        <v>671</v>
      </c>
      <c r="C275" s="52"/>
      <c r="D275" s="51">
        <f>+SUM(D276:D294)</f>
        <v>198</v>
      </c>
      <c r="E275" s="42"/>
      <c r="F275" s="72">
        <f>+SUM(F276:F294)</f>
        <v>802</v>
      </c>
      <c r="G275" s="37"/>
      <c r="H275" s="51">
        <f>+SUM(H276:H294)</f>
        <v>109</v>
      </c>
      <c r="I275" s="51">
        <f>+SUM(I276:I287)</f>
        <v>0</v>
      </c>
      <c r="J275" s="51">
        <f>+SUM(J276:J295)</f>
        <v>112</v>
      </c>
      <c r="K275" s="34"/>
      <c r="L275" s="72">
        <f>+SUM(L276:L295)</f>
        <v>176.5</v>
      </c>
    </row>
    <row r="276" spans="1:12" ht="12.75">
      <c r="A276" s="2" t="s">
        <v>53</v>
      </c>
      <c r="B276" s="14">
        <v>370</v>
      </c>
      <c r="C276" s="24"/>
      <c r="D276" s="14">
        <v>11</v>
      </c>
      <c r="E276" s="38"/>
      <c r="F276" s="56">
        <v>376.75</v>
      </c>
      <c r="G276" s="31"/>
      <c r="H276" s="14"/>
      <c r="J276" s="14"/>
      <c r="K276" s="38"/>
      <c r="L276" s="56"/>
    </row>
    <row r="277" spans="1:12" ht="12.75">
      <c r="A277" s="2" t="s">
        <v>54</v>
      </c>
      <c r="B277" s="14">
        <v>92</v>
      </c>
      <c r="C277" s="24"/>
      <c r="D277" s="14">
        <v>28</v>
      </c>
      <c r="E277" s="38"/>
      <c r="F277" s="56">
        <v>106.25</v>
      </c>
      <c r="G277" s="31"/>
      <c r="H277" s="14"/>
      <c r="J277" s="14"/>
      <c r="K277" s="38"/>
      <c r="L277" s="56"/>
    </row>
    <row r="278" spans="1:12" ht="12.75">
      <c r="A278" s="2" t="s">
        <v>165</v>
      </c>
      <c r="B278" s="14">
        <v>1</v>
      </c>
      <c r="C278" s="24"/>
      <c r="D278" s="14">
        <v>16</v>
      </c>
      <c r="E278" s="38"/>
      <c r="F278" s="56">
        <v>8.5</v>
      </c>
      <c r="G278" s="31"/>
      <c r="H278" s="14"/>
      <c r="J278" s="14"/>
      <c r="K278" s="38"/>
      <c r="L278" s="56"/>
    </row>
    <row r="279" spans="1:251" ht="12.75">
      <c r="A279" s="2" t="s">
        <v>193</v>
      </c>
      <c r="B279" s="16"/>
      <c r="C279" s="47"/>
      <c r="D279" s="16"/>
      <c r="E279" s="36"/>
      <c r="F279" s="15"/>
      <c r="G279" s="32"/>
      <c r="H279" s="14"/>
      <c r="I279" s="44"/>
      <c r="J279" s="14"/>
      <c r="K279" s="36"/>
      <c r="L279" s="56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  <c r="ID279" s="13"/>
      <c r="IE279" s="13"/>
      <c r="IF279" s="13"/>
      <c r="IG279" s="13"/>
      <c r="IH279" s="13"/>
      <c r="II279" s="13"/>
      <c r="IJ279" s="13"/>
      <c r="IK279" s="13"/>
      <c r="IL279" s="13"/>
      <c r="IM279" s="13"/>
      <c r="IN279" s="13"/>
      <c r="IO279" s="13"/>
      <c r="IP279" s="13"/>
      <c r="IQ279" s="13"/>
    </row>
    <row r="280" spans="1:251" ht="12.75">
      <c r="A280" s="2" t="s">
        <v>214</v>
      </c>
      <c r="B280" s="16"/>
      <c r="C280" s="47"/>
      <c r="D280" s="16"/>
      <c r="E280" s="36"/>
      <c r="F280" s="15"/>
      <c r="G280" s="32"/>
      <c r="H280" s="14"/>
      <c r="I280" s="44"/>
      <c r="J280" s="14"/>
      <c r="K280" s="36"/>
      <c r="L280" s="56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13"/>
      <c r="IH280" s="13"/>
      <c r="II280" s="13"/>
      <c r="IJ280" s="13"/>
      <c r="IK280" s="13"/>
      <c r="IL280" s="13"/>
      <c r="IM280" s="13"/>
      <c r="IN280" s="13"/>
      <c r="IO280" s="13"/>
      <c r="IP280" s="13"/>
      <c r="IQ280" s="13"/>
    </row>
    <row r="281" spans="1:12" ht="12.75">
      <c r="A281" s="2" t="s">
        <v>55</v>
      </c>
      <c r="B281" s="14">
        <v>205</v>
      </c>
      <c r="C281" s="24"/>
      <c r="D281" s="14">
        <v>0</v>
      </c>
      <c r="E281" s="38"/>
      <c r="F281" s="56">
        <v>205</v>
      </c>
      <c r="G281" s="32"/>
      <c r="H281" s="14"/>
      <c r="J281" s="14"/>
      <c r="K281" s="38"/>
      <c r="L281" s="56"/>
    </row>
    <row r="282" spans="1:251" s="22" customFormat="1" ht="12.75">
      <c r="A282" s="24" t="s">
        <v>209</v>
      </c>
      <c r="B282" s="14"/>
      <c r="C282" s="44"/>
      <c r="D282" s="14"/>
      <c r="E282" s="44"/>
      <c r="F282" s="56"/>
      <c r="G282" s="17"/>
      <c r="H282" s="14">
        <v>60</v>
      </c>
      <c r="I282" s="44"/>
      <c r="J282" s="14">
        <v>4</v>
      </c>
      <c r="K282" s="44"/>
      <c r="L282" s="56">
        <v>62.5</v>
      </c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  <c r="II282" s="13"/>
      <c r="IJ282" s="13"/>
      <c r="IK282" s="13"/>
      <c r="IL282" s="13"/>
      <c r="IM282" s="13"/>
      <c r="IN282" s="13"/>
      <c r="IO282" s="13"/>
      <c r="IP282" s="13"/>
      <c r="IQ282" s="13"/>
    </row>
    <row r="283" spans="1:251" s="22" customFormat="1" ht="12.75">
      <c r="A283" s="24" t="s">
        <v>191</v>
      </c>
      <c r="B283" s="14"/>
      <c r="C283" s="44"/>
      <c r="D283" s="14"/>
      <c r="E283" s="44"/>
      <c r="F283" s="56"/>
      <c r="G283" s="17"/>
      <c r="H283" s="14">
        <v>45</v>
      </c>
      <c r="I283" s="44"/>
      <c r="J283" s="14">
        <v>23</v>
      </c>
      <c r="K283" s="44"/>
      <c r="L283" s="56">
        <v>56.5</v>
      </c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  <c r="IF283" s="13"/>
      <c r="IG283" s="13"/>
      <c r="IH283" s="13"/>
      <c r="II283" s="13"/>
      <c r="IJ283" s="13"/>
      <c r="IK283" s="13"/>
      <c r="IL283" s="13"/>
      <c r="IM283" s="13"/>
      <c r="IN283" s="13"/>
      <c r="IO283" s="13"/>
      <c r="IP283" s="13"/>
      <c r="IQ283" s="13"/>
    </row>
    <row r="284" spans="1:251" ht="12.75">
      <c r="A284" s="2" t="s">
        <v>189</v>
      </c>
      <c r="B284" s="16"/>
      <c r="C284" s="47"/>
      <c r="D284" s="16"/>
      <c r="E284" s="36"/>
      <c r="F284" s="15"/>
      <c r="G284" s="32"/>
      <c r="H284" s="14"/>
      <c r="I284" s="44"/>
      <c r="J284" s="14"/>
      <c r="K284" s="36"/>
      <c r="L284" s="56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13"/>
      <c r="IH284" s="13"/>
      <c r="II284" s="13"/>
      <c r="IJ284" s="13"/>
      <c r="IK284" s="13"/>
      <c r="IL284" s="13"/>
      <c r="IM284" s="13"/>
      <c r="IN284" s="13"/>
      <c r="IO284" s="13"/>
      <c r="IP284" s="13"/>
      <c r="IQ284" s="13"/>
    </row>
    <row r="285" spans="1:251" ht="12.75">
      <c r="A285" s="2" t="s">
        <v>190</v>
      </c>
      <c r="B285" s="16"/>
      <c r="C285" s="47"/>
      <c r="D285" s="16"/>
      <c r="E285" s="36"/>
      <c r="F285" s="15"/>
      <c r="G285" s="36"/>
      <c r="H285" s="58"/>
      <c r="I285" s="58"/>
      <c r="J285" s="58"/>
      <c r="K285" s="36"/>
      <c r="L285" s="59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  <c r="IF285" s="13"/>
      <c r="IG285" s="13"/>
      <c r="IH285" s="13"/>
      <c r="II285" s="13"/>
      <c r="IJ285" s="13"/>
      <c r="IK285" s="13"/>
      <c r="IL285" s="13"/>
      <c r="IM285" s="13"/>
      <c r="IN285" s="13"/>
      <c r="IO285" s="13"/>
      <c r="IP285" s="13"/>
      <c r="IQ285" s="13"/>
    </row>
    <row r="286" spans="1:251" ht="12.75">
      <c r="A286" s="80" t="s">
        <v>276</v>
      </c>
      <c r="B286" s="16"/>
      <c r="C286" s="47"/>
      <c r="D286" s="16"/>
      <c r="E286" s="36"/>
      <c r="F286" s="15"/>
      <c r="G286" s="36"/>
      <c r="H286" s="58">
        <v>4</v>
      </c>
      <c r="I286" s="58"/>
      <c r="J286" s="58">
        <v>10</v>
      </c>
      <c r="K286" s="36"/>
      <c r="L286" s="59">
        <v>10.75</v>
      </c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13"/>
      <c r="IH286" s="13"/>
      <c r="II286" s="13"/>
      <c r="IJ286" s="13"/>
      <c r="IK286" s="13"/>
      <c r="IL286" s="13"/>
      <c r="IM286" s="13"/>
      <c r="IN286" s="13"/>
      <c r="IO286" s="13"/>
      <c r="IP286" s="13"/>
      <c r="IQ286" s="13"/>
    </row>
    <row r="287" spans="1:12" ht="12.75">
      <c r="A287" s="2" t="s">
        <v>164</v>
      </c>
      <c r="B287" s="14">
        <v>3</v>
      </c>
      <c r="C287" s="24"/>
      <c r="D287" s="14">
        <v>143</v>
      </c>
      <c r="E287" s="38"/>
      <c r="F287" s="56">
        <v>105.5</v>
      </c>
      <c r="G287" s="32"/>
      <c r="H287" s="14"/>
      <c r="J287" s="14"/>
      <c r="K287" s="38"/>
      <c r="L287" s="56"/>
    </row>
    <row r="288" spans="1:251" ht="12.75">
      <c r="A288" s="2" t="s">
        <v>212</v>
      </c>
      <c r="B288" s="16"/>
      <c r="C288" s="47"/>
      <c r="D288" s="16"/>
      <c r="E288" s="36"/>
      <c r="F288" s="15"/>
      <c r="G288" s="36"/>
      <c r="H288" s="58"/>
      <c r="I288" s="58"/>
      <c r="J288" s="58"/>
      <c r="K288" s="36"/>
      <c r="L288" s="59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  <c r="IF288" s="13"/>
      <c r="IG288" s="13"/>
      <c r="IH288" s="13"/>
      <c r="II288" s="13"/>
      <c r="IJ288" s="13"/>
      <c r="IK288" s="13"/>
      <c r="IL288" s="13"/>
      <c r="IM288" s="13"/>
      <c r="IN288" s="13"/>
      <c r="IO288" s="13"/>
      <c r="IP288" s="13"/>
      <c r="IQ288" s="13"/>
    </row>
    <row r="289" spans="1:12" ht="12.75">
      <c r="A289" s="2" t="s">
        <v>188</v>
      </c>
      <c r="B289" s="14"/>
      <c r="C289" s="24"/>
      <c r="D289" s="14"/>
      <c r="E289" s="38"/>
      <c r="F289" s="56"/>
      <c r="G289" s="32"/>
      <c r="H289" s="14">
        <v>0</v>
      </c>
      <c r="J289" s="14">
        <v>72</v>
      </c>
      <c r="K289" s="38"/>
      <c r="L289" s="56">
        <v>45</v>
      </c>
    </row>
    <row r="290" spans="1:12" s="24" customFormat="1" ht="12.75">
      <c r="A290" s="24" t="s">
        <v>215</v>
      </c>
      <c r="B290" s="14"/>
      <c r="D290" s="14"/>
      <c r="F290" s="56"/>
      <c r="G290" s="17"/>
      <c r="H290" s="14">
        <v>0</v>
      </c>
      <c r="J290" s="14">
        <v>0</v>
      </c>
      <c r="L290" s="56">
        <v>0</v>
      </c>
    </row>
    <row r="291" spans="1:251" s="22" customFormat="1" ht="12.75">
      <c r="A291" s="24" t="s">
        <v>210</v>
      </c>
      <c r="B291" s="14"/>
      <c r="C291" s="44"/>
      <c r="D291" s="14"/>
      <c r="E291" s="44"/>
      <c r="F291" s="56"/>
      <c r="G291" s="17"/>
      <c r="H291" s="14"/>
      <c r="I291" s="44"/>
      <c r="J291" s="14"/>
      <c r="K291" s="44"/>
      <c r="L291" s="56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  <c r="ID291" s="13"/>
      <c r="IE291" s="13"/>
      <c r="IF291" s="13"/>
      <c r="IG291" s="13"/>
      <c r="IH291" s="13"/>
      <c r="II291" s="13"/>
      <c r="IJ291" s="13"/>
      <c r="IK291" s="13"/>
      <c r="IL291" s="13"/>
      <c r="IM291" s="13"/>
      <c r="IN291" s="13"/>
      <c r="IO291" s="13"/>
      <c r="IP291" s="13"/>
      <c r="IQ291" s="13"/>
    </row>
    <row r="292" spans="1:251" s="22" customFormat="1" ht="12.75">
      <c r="A292" s="24" t="s">
        <v>234</v>
      </c>
      <c r="B292" s="14"/>
      <c r="C292" s="44"/>
      <c r="D292" s="14"/>
      <c r="E292" s="44"/>
      <c r="F292" s="56"/>
      <c r="G292" s="17"/>
      <c r="H292" s="14">
        <v>0</v>
      </c>
      <c r="I292" s="44"/>
      <c r="J292" s="14">
        <v>0</v>
      </c>
      <c r="K292" s="44"/>
      <c r="L292" s="56">
        <v>0</v>
      </c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  <c r="IF292" s="13"/>
      <c r="IG292" s="13"/>
      <c r="IH292" s="13"/>
      <c r="II292" s="13"/>
      <c r="IJ292" s="13"/>
      <c r="IK292" s="13"/>
      <c r="IL292" s="13"/>
      <c r="IM292" s="13"/>
      <c r="IN292" s="13"/>
      <c r="IO292" s="13"/>
      <c r="IP292" s="13"/>
      <c r="IQ292" s="13"/>
    </row>
    <row r="293" spans="1:251" s="22" customFormat="1" ht="12.75">
      <c r="A293" s="24" t="s">
        <v>211</v>
      </c>
      <c r="B293" s="14"/>
      <c r="C293" s="44"/>
      <c r="D293" s="14"/>
      <c r="E293" s="44"/>
      <c r="F293" s="56"/>
      <c r="G293" s="17"/>
      <c r="H293" s="14"/>
      <c r="I293" s="44"/>
      <c r="J293" s="14"/>
      <c r="K293" s="44"/>
      <c r="L293" s="56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13"/>
      <c r="IH293" s="13"/>
      <c r="II293" s="13"/>
      <c r="IJ293" s="13"/>
      <c r="IK293" s="13"/>
      <c r="IL293" s="13"/>
      <c r="IM293" s="13"/>
      <c r="IN293" s="13"/>
      <c r="IO293" s="13"/>
      <c r="IP293" s="13"/>
      <c r="IQ293" s="13"/>
    </row>
    <row r="294" spans="1:251" ht="12.75">
      <c r="A294" s="2" t="s">
        <v>192</v>
      </c>
      <c r="B294" s="16"/>
      <c r="C294" s="47"/>
      <c r="D294" s="16"/>
      <c r="E294" s="36"/>
      <c r="F294" s="15"/>
      <c r="G294" s="32"/>
      <c r="H294" s="14">
        <v>0</v>
      </c>
      <c r="I294" s="44"/>
      <c r="J294" s="14">
        <v>2</v>
      </c>
      <c r="K294" s="36"/>
      <c r="L294" s="56">
        <v>1.25</v>
      </c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  <c r="ID294" s="13"/>
      <c r="IE294" s="13"/>
      <c r="IF294" s="13"/>
      <c r="IG294" s="13"/>
      <c r="IH294" s="13"/>
      <c r="II294" s="13"/>
      <c r="IJ294" s="13"/>
      <c r="IK294" s="13"/>
      <c r="IL294" s="13"/>
      <c r="IM294" s="13"/>
      <c r="IN294" s="13"/>
      <c r="IO294" s="13"/>
      <c r="IP294" s="13"/>
      <c r="IQ294" s="13"/>
    </row>
    <row r="295" spans="1:251" ht="12.75">
      <c r="A295" s="80" t="s">
        <v>239</v>
      </c>
      <c r="B295" s="16"/>
      <c r="C295" s="47"/>
      <c r="D295" s="16"/>
      <c r="E295" s="36"/>
      <c r="F295" s="15"/>
      <c r="G295" s="32"/>
      <c r="H295" s="14">
        <v>0</v>
      </c>
      <c r="I295" s="44"/>
      <c r="J295" s="14">
        <v>1</v>
      </c>
      <c r="K295" s="36"/>
      <c r="L295" s="56">
        <v>0.5</v>
      </c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13"/>
      <c r="IH295" s="13"/>
      <c r="II295" s="13"/>
      <c r="IJ295" s="13"/>
      <c r="IK295" s="13"/>
      <c r="IL295" s="13"/>
      <c r="IM295" s="13"/>
      <c r="IN295" s="13"/>
      <c r="IO295" s="13"/>
      <c r="IP295" s="13"/>
      <c r="IQ295" s="13"/>
    </row>
    <row r="296" spans="2:251" ht="12.75">
      <c r="B296" s="16"/>
      <c r="C296" s="47"/>
      <c r="D296" s="16"/>
      <c r="E296" s="36"/>
      <c r="F296" s="15"/>
      <c r="G296" s="32"/>
      <c r="H296" s="14"/>
      <c r="I296" s="44"/>
      <c r="J296" s="14"/>
      <c r="K296" s="36"/>
      <c r="L296" s="31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  <c r="ID296" s="13"/>
      <c r="IE296" s="13"/>
      <c r="IF296" s="13"/>
      <c r="IG296" s="13"/>
      <c r="IH296" s="13"/>
      <c r="II296" s="13"/>
      <c r="IJ296" s="13"/>
      <c r="IK296" s="13"/>
      <c r="IL296" s="13"/>
      <c r="IM296" s="13"/>
      <c r="IN296" s="13"/>
      <c r="IO296" s="13"/>
      <c r="IP296" s="13"/>
      <c r="IQ296" s="13"/>
    </row>
    <row r="297" spans="2:12" ht="12.75">
      <c r="B297" s="30"/>
      <c r="C297" s="38"/>
      <c r="D297" s="30"/>
      <c r="E297" s="38"/>
      <c r="F297" s="31"/>
      <c r="G297" s="32"/>
      <c r="H297" s="30"/>
      <c r="I297" s="38"/>
      <c r="J297" s="30"/>
      <c r="K297" s="38"/>
      <c r="L297" s="31"/>
    </row>
    <row r="298" spans="1:12" ht="12.75">
      <c r="A298" s="13" t="s">
        <v>0</v>
      </c>
      <c r="B298" s="43">
        <f>+SUM(B300:B302)</f>
        <v>20</v>
      </c>
      <c r="C298" s="43"/>
      <c r="D298" s="43">
        <f>+SUM(D300:D302)</f>
        <v>26</v>
      </c>
      <c r="E298" s="28"/>
      <c r="F298" s="54">
        <f>+SUM(F300:F302)</f>
        <v>29.25</v>
      </c>
      <c r="G298" s="39"/>
      <c r="H298" s="43">
        <f>+SUM(H300:H302)</f>
        <v>27</v>
      </c>
      <c r="I298" s="43"/>
      <c r="J298" s="43">
        <f>+SUM(J300:J302)</f>
        <v>239</v>
      </c>
      <c r="K298" s="28"/>
      <c r="L298" s="54">
        <f>+SUM(L300:L302)</f>
        <v>164.5</v>
      </c>
    </row>
    <row r="299" spans="2:17" ht="12.75">
      <c r="B299" s="14"/>
      <c r="C299" s="24"/>
      <c r="D299" s="14"/>
      <c r="E299" s="38"/>
      <c r="F299" s="56"/>
      <c r="G299" s="38"/>
      <c r="J299" s="14"/>
      <c r="K299" s="38"/>
      <c r="L299" s="56"/>
      <c r="M299" s="13"/>
      <c r="N299" s="13"/>
      <c r="O299" s="13"/>
      <c r="P299" s="13"/>
      <c r="Q299" s="13"/>
    </row>
    <row r="300" spans="1:17" ht="12.75">
      <c r="A300" s="2" t="s">
        <v>166</v>
      </c>
      <c r="B300" s="14">
        <v>10</v>
      </c>
      <c r="C300" s="24"/>
      <c r="D300" s="14">
        <v>0</v>
      </c>
      <c r="E300" s="38"/>
      <c r="F300" s="56">
        <v>10</v>
      </c>
      <c r="G300" s="31"/>
      <c r="H300" s="14"/>
      <c r="J300" s="14"/>
      <c r="K300" s="38"/>
      <c r="L300" s="56"/>
      <c r="M300" s="13"/>
      <c r="N300" s="13"/>
      <c r="O300" s="13"/>
      <c r="P300" s="13"/>
      <c r="Q300" s="13"/>
    </row>
    <row r="301" spans="1:17" ht="12.75">
      <c r="A301" s="2" t="s">
        <v>167</v>
      </c>
      <c r="B301" s="14">
        <v>0</v>
      </c>
      <c r="C301" s="24"/>
      <c r="D301" s="14">
        <v>0</v>
      </c>
      <c r="E301" s="38"/>
      <c r="F301" s="56">
        <v>0</v>
      </c>
      <c r="G301" s="31"/>
      <c r="H301" s="14"/>
      <c r="J301" s="14"/>
      <c r="K301" s="38"/>
      <c r="L301" s="56"/>
      <c r="M301" s="13"/>
      <c r="N301" s="13"/>
      <c r="O301" s="13"/>
      <c r="P301" s="13"/>
      <c r="Q301" s="13"/>
    </row>
    <row r="302" spans="1:12" ht="12.75">
      <c r="A302" s="2" t="s">
        <v>1</v>
      </c>
      <c r="B302" s="14">
        <v>10</v>
      </c>
      <c r="C302" s="24"/>
      <c r="D302" s="14">
        <v>26</v>
      </c>
      <c r="E302" s="38"/>
      <c r="F302" s="56">
        <v>19.25</v>
      </c>
      <c r="G302" s="31"/>
      <c r="H302" s="14">
        <v>27</v>
      </c>
      <c r="J302" s="14">
        <v>239</v>
      </c>
      <c r="K302" s="38"/>
      <c r="L302" s="81">
        <v>164.5</v>
      </c>
    </row>
    <row r="303" spans="2:12" ht="12.75">
      <c r="B303" s="14"/>
      <c r="C303" s="24"/>
      <c r="D303" s="14"/>
      <c r="E303" s="38"/>
      <c r="F303" s="56"/>
      <c r="G303" s="31"/>
      <c r="H303" s="14"/>
      <c r="J303" s="14"/>
      <c r="K303" s="38"/>
      <c r="L303" s="56"/>
    </row>
    <row r="304" spans="2:12" ht="12.75">
      <c r="B304" s="14"/>
      <c r="C304" s="24"/>
      <c r="D304" s="14"/>
      <c r="E304" s="38"/>
      <c r="F304" s="56"/>
      <c r="G304" s="31"/>
      <c r="H304" s="14"/>
      <c r="J304" s="14"/>
      <c r="K304" s="38"/>
      <c r="L304" s="56"/>
    </row>
    <row r="305" spans="1:12" s="1" customFormat="1" ht="12.75">
      <c r="A305" s="1" t="s">
        <v>224</v>
      </c>
      <c r="B305" s="64">
        <f>SUM(B306:B307)</f>
        <v>2348</v>
      </c>
      <c r="D305" s="64">
        <f>SUM(D306:D307)</f>
        <v>227</v>
      </c>
      <c r="E305" s="74"/>
      <c r="F305" s="77">
        <f>SUM(F306:F307)</f>
        <v>2472.5</v>
      </c>
      <c r="G305" s="66"/>
      <c r="H305" s="64"/>
      <c r="J305" s="64"/>
      <c r="K305" s="74"/>
      <c r="L305" s="77"/>
    </row>
    <row r="306" spans="1:12" ht="12.75">
      <c r="A306" s="80" t="s">
        <v>279</v>
      </c>
      <c r="B306" s="14">
        <v>147</v>
      </c>
      <c r="C306" s="24"/>
      <c r="D306" s="14">
        <v>2</v>
      </c>
      <c r="E306" s="38"/>
      <c r="F306" s="56">
        <v>148.25</v>
      </c>
      <c r="G306" s="31"/>
      <c r="H306" s="14"/>
      <c r="J306" s="14"/>
      <c r="K306" s="38"/>
      <c r="L306" s="56"/>
    </row>
    <row r="307" spans="1:12" ht="12.75">
      <c r="A307" s="80" t="s">
        <v>280</v>
      </c>
      <c r="B307" s="14">
        <v>2201</v>
      </c>
      <c r="C307" s="24"/>
      <c r="D307" s="14">
        <v>225</v>
      </c>
      <c r="E307" s="38"/>
      <c r="F307" s="56">
        <v>2324.25</v>
      </c>
      <c r="G307" s="31"/>
      <c r="H307" s="14"/>
      <c r="J307" s="14"/>
      <c r="K307" s="38"/>
      <c r="L307" s="56"/>
    </row>
    <row r="308" spans="2:12" ht="12.75">
      <c r="B308" s="30"/>
      <c r="C308" s="38"/>
      <c r="D308" s="30"/>
      <c r="E308" s="38"/>
      <c r="F308" s="56"/>
      <c r="G308" s="32"/>
      <c r="H308" s="30"/>
      <c r="I308" s="38"/>
      <c r="J308" s="30"/>
      <c r="K308" s="38"/>
      <c r="L308" s="31"/>
    </row>
    <row r="309" spans="2:12" ht="12.75">
      <c r="B309" s="38"/>
      <c r="C309" s="38"/>
      <c r="D309" s="38"/>
      <c r="E309" s="38"/>
      <c r="F309" s="73"/>
      <c r="G309" s="38"/>
      <c r="H309" s="38"/>
      <c r="I309" s="38"/>
      <c r="J309" s="38"/>
      <c r="K309" s="38"/>
      <c r="L309" s="70"/>
    </row>
    <row r="310" spans="1:21" ht="12.75">
      <c r="A310" s="13" t="s">
        <v>56</v>
      </c>
      <c r="B310" s="45">
        <f>+B148+B253+B220+B164+B113+B33+B9+B298+B305</f>
        <v>19765</v>
      </c>
      <c r="C310" s="52"/>
      <c r="D310" s="45">
        <f>+D148+D253+D220+D164+D113+D33+D9+D298+D305</f>
        <v>2967</v>
      </c>
      <c r="E310" s="42"/>
      <c r="F310" s="79">
        <f>+F148+F253+F220+F164+F113+F33+F9+F298+F305</f>
        <v>21435</v>
      </c>
      <c r="G310" s="42"/>
      <c r="H310" s="45">
        <f>+H148+H253+H220+H164+H113+H33+H9+H298+H305+H248</f>
        <v>2419</v>
      </c>
      <c r="I310" s="52"/>
      <c r="J310" s="45">
        <f>+J148+J253+J220+J164+J113+J33+J9+J298+J305+J248</f>
        <v>2832</v>
      </c>
      <c r="K310" s="42"/>
      <c r="L310" s="69">
        <f>+L148+L253+L220+L164+L113+L33+L9+L298+L305+L248</f>
        <v>4137.75</v>
      </c>
      <c r="M310" s="7"/>
      <c r="N310" s="7"/>
      <c r="O310" s="7"/>
      <c r="P310" s="7"/>
      <c r="Q310" s="7"/>
      <c r="R310" s="7"/>
      <c r="S310" s="7"/>
      <c r="T310" s="7"/>
      <c r="U310" s="7"/>
    </row>
    <row r="311" spans="1:21" ht="12.75">
      <c r="A311" s="13"/>
      <c r="B311" s="45"/>
      <c r="C311" s="52"/>
      <c r="D311" s="45"/>
      <c r="E311" s="13"/>
      <c r="F311" s="69"/>
      <c r="G311" s="13"/>
      <c r="H311" s="3"/>
      <c r="I311" s="13"/>
      <c r="J311" s="3"/>
      <c r="K311" s="26"/>
      <c r="L311" s="69"/>
      <c r="M311" s="7"/>
      <c r="N311" s="7"/>
      <c r="O311" s="7"/>
      <c r="P311" s="7"/>
      <c r="Q311" s="7"/>
      <c r="R311" s="7"/>
      <c r="S311" s="7"/>
      <c r="T311" s="7"/>
      <c r="U311" s="7"/>
    </row>
    <row r="312" spans="1:21" ht="12.75">
      <c r="A312" s="13"/>
      <c r="B312" s="3"/>
      <c r="C312" s="13"/>
      <c r="D312" s="3"/>
      <c r="E312" s="13"/>
      <c r="F312" s="69" t="s">
        <v>59</v>
      </c>
      <c r="G312" s="13"/>
      <c r="H312" s="3"/>
      <c r="I312" s="13"/>
      <c r="J312" s="3"/>
      <c r="K312" s="26"/>
      <c r="L312" s="69"/>
      <c r="M312" s="7"/>
      <c r="N312" s="7"/>
      <c r="O312" s="7"/>
      <c r="P312" s="7"/>
      <c r="Q312" s="7"/>
      <c r="R312" s="7"/>
      <c r="S312" s="7"/>
      <c r="T312" s="7"/>
      <c r="U312" s="7"/>
    </row>
    <row r="313" spans="1:12" ht="12.75">
      <c r="A313" s="2" t="s">
        <v>75</v>
      </c>
      <c r="B313" s="14"/>
      <c r="D313" s="14"/>
      <c r="F313" s="69" t="s">
        <v>59</v>
      </c>
      <c r="G313" s="17"/>
      <c r="H313" s="16" t="s">
        <v>59</v>
      </c>
      <c r="I313" s="22"/>
      <c r="J313" s="22"/>
      <c r="L313" s="15"/>
    </row>
    <row r="314" spans="2:12" ht="12.75">
      <c r="B314" s="14"/>
      <c r="F314" s="69" t="s">
        <v>59</v>
      </c>
      <c r="G314" s="17"/>
      <c r="H314" s="16" t="s">
        <v>59</v>
      </c>
      <c r="I314" s="22"/>
      <c r="J314" s="22"/>
      <c r="L314" s="15"/>
    </row>
    <row r="315" spans="2:12" ht="12.75">
      <c r="B315" s="14"/>
      <c r="F315" s="69" t="s">
        <v>59</v>
      </c>
      <c r="G315" s="17"/>
      <c r="H315" s="16" t="s">
        <v>59</v>
      </c>
      <c r="I315" s="22"/>
      <c r="J315" s="22"/>
      <c r="L315" s="15"/>
    </row>
    <row r="316" spans="2:12" ht="12.75">
      <c r="B316" s="14"/>
      <c r="F316" s="15" t="s">
        <v>59</v>
      </c>
      <c r="G316" s="17"/>
      <c r="H316" s="16"/>
      <c r="I316" s="22"/>
      <c r="J316" s="22"/>
      <c r="L316" s="15"/>
    </row>
    <row r="317" spans="4:10" ht="12.75">
      <c r="D317" s="14"/>
      <c r="F317" s="27" t="s">
        <v>59</v>
      </c>
      <c r="H317" s="22"/>
      <c r="I317" s="22"/>
      <c r="J317" s="22"/>
    </row>
    <row r="318" spans="2:12" ht="12.75">
      <c r="B318" s="14"/>
      <c r="D318" s="14"/>
      <c r="F318" s="15" t="s">
        <v>128</v>
      </c>
      <c r="G318" s="17"/>
      <c r="H318" s="16"/>
      <c r="I318" s="22"/>
      <c r="J318" s="22"/>
      <c r="L318" s="15"/>
    </row>
    <row r="319" spans="2:12" ht="12.75">
      <c r="B319" s="14"/>
      <c r="D319" s="14"/>
      <c r="F319" s="15"/>
      <c r="G319" s="17"/>
      <c r="H319" s="16"/>
      <c r="I319" s="22"/>
      <c r="J319" s="16"/>
      <c r="L319" s="15"/>
    </row>
    <row r="320" spans="2:12" ht="12.75">
      <c r="B320" s="14"/>
      <c r="D320" s="14"/>
      <c r="F320" s="15"/>
      <c r="G320" s="17"/>
      <c r="H320" s="16"/>
      <c r="I320" s="22"/>
      <c r="J320" s="22"/>
      <c r="L320" s="15"/>
    </row>
    <row r="321" spans="2:12" ht="12.75">
      <c r="B321" s="14"/>
      <c r="D321" s="14"/>
      <c r="F321" s="15"/>
      <c r="G321" s="17"/>
      <c r="H321" s="16"/>
      <c r="I321" s="22"/>
      <c r="J321" s="16"/>
      <c r="L321" s="15"/>
    </row>
    <row r="322" spans="4:12" ht="12.75">
      <c r="D322" s="14"/>
      <c r="F322" s="15"/>
      <c r="G322" s="17"/>
      <c r="H322" s="16"/>
      <c r="I322" s="22"/>
      <c r="J322" s="22"/>
      <c r="L322" s="15"/>
    </row>
    <row r="323" spans="4:12" ht="12.75">
      <c r="D323" s="14"/>
      <c r="F323" s="15"/>
      <c r="G323" s="17"/>
      <c r="H323" s="16"/>
      <c r="I323" s="22"/>
      <c r="J323" s="22"/>
      <c r="L323" s="15"/>
    </row>
    <row r="324" spans="4:12" ht="12.75">
      <c r="D324" s="14"/>
      <c r="F324" s="15"/>
      <c r="G324" s="17"/>
      <c r="H324" s="16"/>
      <c r="I324" s="22"/>
      <c r="J324" s="22"/>
      <c r="L324" s="15"/>
    </row>
    <row r="325" spans="4:12" ht="12.75">
      <c r="D325" s="14"/>
      <c r="F325" s="15"/>
      <c r="G325" s="17"/>
      <c r="H325" s="22"/>
      <c r="I325" s="22"/>
      <c r="J325" s="22"/>
      <c r="L325" s="15"/>
    </row>
    <row r="326" spans="4:12" ht="12.75">
      <c r="D326" s="14"/>
      <c r="F326" s="15"/>
      <c r="G326" s="17"/>
      <c r="H326" s="22"/>
      <c r="I326" s="22"/>
      <c r="J326" s="22"/>
      <c r="L326" s="15"/>
    </row>
    <row r="327" spans="4:12" ht="12.75">
      <c r="D327" s="14"/>
      <c r="F327" s="15"/>
      <c r="G327" s="17"/>
      <c r="H327" s="22"/>
      <c r="I327" s="22"/>
      <c r="J327" s="22"/>
      <c r="L327" s="15"/>
    </row>
    <row r="328" spans="4:12" ht="12.75">
      <c r="D328" s="14"/>
      <c r="F328" s="15"/>
      <c r="G328" s="17"/>
      <c r="H328" s="22"/>
      <c r="I328" s="22"/>
      <c r="J328" s="5" t="s">
        <v>59</v>
      </c>
      <c r="L328" s="15"/>
    </row>
    <row r="329" spans="4:12" ht="12.75">
      <c r="D329" s="14"/>
      <c r="F329" s="15"/>
      <c r="G329" s="17"/>
      <c r="L329" s="15"/>
    </row>
    <row r="330" spans="4:12" ht="12.75">
      <c r="D330" s="14"/>
      <c r="F330" s="15"/>
      <c r="G330" s="17"/>
      <c r="L330" s="15"/>
    </row>
    <row r="331" spans="4:12" ht="12.75">
      <c r="D331" s="14"/>
      <c r="F331" s="15"/>
      <c r="G331" s="17"/>
      <c r="L331" s="15"/>
    </row>
    <row r="332" spans="4:12" ht="12.75">
      <c r="D332" s="14"/>
      <c r="F332" s="15"/>
      <c r="G332" s="17"/>
      <c r="L332" s="15"/>
    </row>
    <row r="333" spans="4:12" ht="12.75">
      <c r="D333" s="14"/>
      <c r="F333" s="15"/>
      <c r="G333" s="17"/>
      <c r="L333" s="15"/>
    </row>
    <row r="334" spans="4:7" ht="12.75">
      <c r="D334" s="14"/>
      <c r="F334" s="15"/>
      <c r="G334" s="17"/>
    </row>
    <row r="335" spans="4:7" ht="12.75">
      <c r="D335" s="14"/>
      <c r="F335" s="15"/>
      <c r="G335" s="17"/>
    </row>
    <row r="336" ht="12.75">
      <c r="F336" s="15"/>
    </row>
    <row r="337" ht="12.75">
      <c r="F337" s="15"/>
    </row>
  </sheetData>
  <sheetProtection selectLockedCells="1" selectUnlockedCells="1"/>
  <mergeCells count="4">
    <mergeCell ref="A1:L1"/>
    <mergeCell ref="A2:L2"/>
    <mergeCell ref="A3:L3"/>
    <mergeCell ref="A4:L4"/>
  </mergeCells>
  <printOptions horizontalCentered="1"/>
  <pageMargins left="0.3" right="0.3" top="0.35" bottom="0" header="0" footer="0"/>
  <pageSetup horizontalDpi="300" verticalDpi="300" orientation="portrait" scale="77" r:id="rId1"/>
  <rowBreaks count="5" manualBreakCount="5">
    <brk id="74" max="11" man="1"/>
    <brk id="145" max="11" man="1"/>
    <brk id="208" max="11" man="1"/>
    <brk id="274" max="11" man="1"/>
    <brk id="3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2013-10-29T18:22:07Z</cp:lastPrinted>
  <dcterms:created xsi:type="dcterms:W3CDTF">1997-10-28T14:36:20Z</dcterms:created>
  <dcterms:modified xsi:type="dcterms:W3CDTF">2015-12-01T16:02:36Z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-58744341</vt:i4>
  </property>
  <property fmtid="{D5CDD505-2E9C-101B-9397-08002B2CF9AE}" pid="3" name="_EmailSubject">
    <vt:lpwstr>Corrected FB Table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