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600" windowHeight="5115" tabRatio="501" activeTab="0"/>
  </bookViews>
  <sheets>
    <sheet name="A" sheetId="1" r:id="rId1"/>
    <sheet name="B" sheetId="2" r:id="rId2"/>
  </sheets>
  <definedNames>
    <definedName name="_xlnm.Print_Area" localSheetId="0">'A'!$A$12:$Z$240</definedName>
    <definedName name="_xlnm.Print_Titles" localSheetId="0">'A'!$1:$11</definedName>
  </definedNames>
  <calcPr fullCalcOnLoad="1"/>
</workbook>
</file>

<file path=xl/sharedStrings.xml><?xml version="1.0" encoding="utf-8"?>
<sst xmlns="http://schemas.openxmlformats.org/spreadsheetml/2006/main" count="368" uniqueCount="293">
  <si>
    <t>Department</t>
  </si>
  <si>
    <t>ARCHITECTURE</t>
  </si>
  <si>
    <t>ARTS &amp; SCIENCES</t>
  </si>
  <si>
    <t xml:space="preserve">    American Studies</t>
  </si>
  <si>
    <t xml:space="preserve">    Gerontology</t>
  </si>
  <si>
    <t xml:space="preserve">    Liberal Studies</t>
  </si>
  <si>
    <t xml:space="preserve">    Women's Studies</t>
  </si>
  <si>
    <t xml:space="preserve">  Biology</t>
  </si>
  <si>
    <t xml:space="preserve">  Chemistry</t>
  </si>
  <si>
    <t xml:space="preserve">  Criminal Justice</t>
  </si>
  <si>
    <t xml:space="preserve">  English</t>
  </si>
  <si>
    <t xml:space="preserve">    Journalism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</si>
  <si>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</si>
  <si>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</si>
  <si>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</si>
  <si>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</si>
  <si>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</si>
  <si>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</si>
  <si>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</si>
  <si>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  Mathematics</t>
  </si>
  <si>
    <t xml:space="preserve">    Mathematics Education</t>
  </si>
  <si>
    <t xml:space="preserve">    Statistics</t>
  </si>
  <si>
    <t xml:space="preserve">  Philosophy</t>
  </si>
  <si>
    <t xml:space="preserve">    Political Science</t>
  </si>
  <si>
    <t xml:space="preserve">  Psychology</t>
  </si>
  <si>
    <t xml:space="preserve">  Religious Studies</t>
  </si>
  <si>
    <t xml:space="preserve">    Anthropology</t>
  </si>
  <si>
    <t xml:space="preserve">    Sociology</t>
  </si>
  <si>
    <t>BUSINESS ADMINISTRATION</t>
  </si>
  <si>
    <t xml:space="preserve">  Accounting</t>
  </si>
  <si>
    <t xml:space="preserve">  Economics</t>
  </si>
  <si>
    <t xml:space="preserve">    Business Law</t>
  </si>
  <si>
    <t xml:space="preserve">    Finance</t>
  </si>
  <si>
    <t xml:space="preserve">  Management</t>
  </si>
  <si>
    <t xml:space="preserve">    Information Systems</t>
  </si>
  <si>
    <t xml:space="preserve">    Operations Management</t>
  </si>
  <si>
    <t xml:space="preserve">  Marketing</t>
  </si>
  <si>
    <t>EDUCATION</t>
  </si>
  <si>
    <t xml:space="preserve">Education, undesignated         </t>
  </si>
  <si>
    <t xml:space="preserve">Coun., Spec. Ed. &amp; Child Dev.   </t>
  </si>
  <si>
    <t xml:space="preserve">Educational Adm. Res. &amp; Tech.   </t>
  </si>
  <si>
    <t xml:space="preserve">Middle Sec. &amp; K-12 Education    </t>
  </si>
  <si>
    <t xml:space="preserve">Reading &amp; Elementary Education  </t>
  </si>
  <si>
    <t>ENGINEERING</t>
  </si>
  <si>
    <t xml:space="preserve">  Civil Engineering</t>
  </si>
  <si>
    <t xml:space="preserve">  Engineering Technology</t>
  </si>
  <si>
    <t xml:space="preserve">  Sections</t>
  </si>
  <si>
    <t xml:space="preserve">   No. of</t>
  </si>
  <si>
    <t xml:space="preserve"> Students</t>
  </si>
  <si>
    <t xml:space="preserve"> Enrolled</t>
  </si>
  <si>
    <t xml:space="preserve">  Average</t>
  </si>
  <si>
    <t xml:space="preserve">  Section</t>
  </si>
  <si>
    <t xml:space="preserve">    Size</t>
  </si>
  <si>
    <t xml:space="preserve">    SCH</t>
  </si>
  <si>
    <t xml:space="preserve">  Taught</t>
  </si>
  <si>
    <t xml:space="preserve">    No. of</t>
  </si>
  <si>
    <t xml:space="preserve"> Average</t>
  </si>
  <si>
    <t xml:space="preserve"> Section</t>
  </si>
  <si>
    <t xml:space="preserve">   Size</t>
  </si>
  <si>
    <t>Taught</t>
  </si>
  <si>
    <t xml:space="preserve">   SCH</t>
  </si>
  <si>
    <t xml:space="preserve"> Taught</t>
  </si>
  <si>
    <t xml:space="preserve">            </t>
  </si>
  <si>
    <t xml:space="preserve">   </t>
  </si>
  <si>
    <t xml:space="preserve">American Studies                </t>
  </si>
  <si>
    <t xml:space="preserve">Arts &amp; Sciences,general         </t>
  </si>
  <si>
    <t xml:space="preserve">Gerontology                     </t>
  </si>
  <si>
    <t xml:space="preserve">Honors                          </t>
  </si>
  <si>
    <t xml:space="preserve">Liberal Studies                 </t>
  </si>
  <si>
    <t xml:space="preserve">Museum Studies                  </t>
  </si>
  <si>
    <t xml:space="preserve">Womens Studies                  </t>
  </si>
  <si>
    <t xml:space="preserve">African-Amer./African Studies   </t>
  </si>
  <si>
    <t xml:space="preserve">Art                             </t>
  </si>
  <si>
    <t xml:space="preserve">Biology                         </t>
  </si>
  <si>
    <t xml:space="preserve">Chemistry                       </t>
  </si>
  <si>
    <t xml:space="preserve">Communications                  </t>
  </si>
  <si>
    <t xml:space="preserve">Criminal Justice                </t>
  </si>
  <si>
    <t>Dance &amp; Theatre</t>
  </si>
  <si>
    <t xml:space="preserve">Dance                           </t>
  </si>
  <si>
    <t xml:space="preserve">Theatre                         </t>
  </si>
  <si>
    <t>English</t>
  </si>
  <si>
    <t xml:space="preserve">English                         </t>
  </si>
  <si>
    <t xml:space="preserve">Journalism                      </t>
  </si>
  <si>
    <t>Foreign Languages</t>
  </si>
  <si>
    <t xml:space="preserve">Foreign Languages,general       </t>
  </si>
  <si>
    <t xml:space="preserve">Foreign Languages,other         </t>
  </si>
  <si>
    <t xml:space="preserve">French                          </t>
  </si>
  <si>
    <t xml:space="preserve">German                          </t>
  </si>
  <si>
    <t xml:space="preserve">Spanish                         </t>
  </si>
  <si>
    <t>Geography &amp; Earth Science</t>
  </si>
  <si>
    <t xml:space="preserve">Earth Sciences                  </t>
  </si>
  <si>
    <t xml:space="preserve">Geography                       </t>
  </si>
  <si>
    <t xml:space="preserve">History                         </t>
  </si>
  <si>
    <t>Mathematics</t>
  </si>
  <si>
    <t xml:space="preserve">Mathematics                     </t>
  </si>
  <si>
    <t xml:space="preserve">Mathematics Education           </t>
  </si>
  <si>
    <t xml:space="preserve">Statistics                      </t>
  </si>
  <si>
    <t xml:space="preserve">Music                           </t>
  </si>
  <si>
    <t xml:space="preserve">Philosophy                      </t>
  </si>
  <si>
    <t xml:space="preserve">Physics                         </t>
  </si>
  <si>
    <t>Political Science &amp; Public Admin.</t>
  </si>
  <si>
    <t xml:space="preserve">Political Sciences              </t>
  </si>
  <si>
    <t xml:space="preserve">Public Administration           </t>
  </si>
  <si>
    <t xml:space="preserve">Psychology                      </t>
  </si>
  <si>
    <t xml:space="preserve">Religious Studies               </t>
  </si>
  <si>
    <t>Sociology, Ant., &amp; Soc. Work</t>
  </si>
  <si>
    <t xml:space="preserve">Anthropology                    </t>
  </si>
  <si>
    <t xml:space="preserve">Sociology                       </t>
  </si>
  <si>
    <t xml:space="preserve">Social Work                     </t>
  </si>
  <si>
    <t>BUSINESS ADMN.</t>
  </si>
  <si>
    <t xml:space="preserve">MBAD                            </t>
  </si>
  <si>
    <t xml:space="preserve">Accounting                      </t>
  </si>
  <si>
    <t xml:space="preserve">Economics                       </t>
  </si>
  <si>
    <t>Finance &amp; Business law</t>
  </si>
  <si>
    <t xml:space="preserve">Business Law                    </t>
  </si>
  <si>
    <t xml:space="preserve">Finance                         </t>
  </si>
  <si>
    <t xml:space="preserve">Management                      </t>
  </si>
  <si>
    <t>MIS &amp; Operations Mgmt.</t>
  </si>
  <si>
    <t xml:space="preserve">Informations Systems            </t>
  </si>
  <si>
    <t xml:space="preserve">Operations Management           </t>
  </si>
  <si>
    <t xml:space="preserve">Marketing                       </t>
  </si>
  <si>
    <t xml:space="preserve">Engineering general             </t>
  </si>
  <si>
    <t xml:space="preserve">Civil Engineering               </t>
  </si>
  <si>
    <t xml:space="preserve">Computer Science                </t>
  </si>
  <si>
    <t xml:space="preserve">Electrical Engineering          </t>
  </si>
  <si>
    <t>Engineering Technology</t>
  </si>
  <si>
    <t xml:space="preserve">Eng. Technology, general        </t>
  </si>
  <si>
    <t xml:space="preserve">Civil Engineering Technology    </t>
  </si>
  <si>
    <t xml:space="preserve">Electronical Engin. Technology  </t>
  </si>
  <si>
    <t xml:space="preserve">Industrial Eng. Technology      </t>
  </si>
  <si>
    <t xml:space="preserve">Manufacturing Eng. Technology   </t>
  </si>
  <si>
    <t xml:space="preserve">Mechanical Eng. Technology      </t>
  </si>
  <si>
    <t xml:space="preserve">Mech. Engr. &amp; Engr. Science     </t>
  </si>
  <si>
    <t>NURSING</t>
  </si>
  <si>
    <t>Health Prom. &amp; Kinesiology</t>
  </si>
  <si>
    <t xml:space="preserve">Health Education                </t>
  </si>
  <si>
    <t xml:space="preserve">Physical Education              </t>
  </si>
  <si>
    <t xml:space="preserve">Nursing                         </t>
  </si>
  <si>
    <t xml:space="preserve">Health Administration           </t>
  </si>
  <si>
    <t xml:space="preserve">Aerospace Studies               </t>
  </si>
  <si>
    <t xml:space="preserve">Army ROTC                       </t>
  </si>
  <si>
    <t xml:space="preserve">Foreign Study                   </t>
  </si>
  <si>
    <t xml:space="preserve">Inter Institutional Program     </t>
  </si>
  <si>
    <t>#</t>
  </si>
  <si>
    <t>Sect</t>
  </si>
  <si>
    <t>CLASS</t>
  </si>
  <si>
    <t>Students</t>
  </si>
  <si>
    <t>Avg. Sect</t>
  </si>
  <si>
    <t>Size</t>
  </si>
  <si>
    <t>SCH</t>
  </si>
  <si>
    <t>LAB</t>
  </si>
  <si>
    <t>DIRST</t>
  </si>
  <si>
    <t>NONE</t>
  </si>
  <si>
    <t xml:space="preserve">    Geology</t>
  </si>
  <si>
    <t xml:space="preserve">  Communication Studies</t>
  </si>
  <si>
    <t xml:space="preserve">    Communications</t>
  </si>
  <si>
    <t>No. of</t>
  </si>
  <si>
    <t>Enrolled</t>
  </si>
  <si>
    <t xml:space="preserve">No. of </t>
  </si>
  <si>
    <t>Sections</t>
  </si>
  <si>
    <t xml:space="preserve">  Languages &amp; Culture Studies</t>
  </si>
  <si>
    <t>Source:  Computerized data from the Institutional Research Office files.</t>
  </si>
  <si>
    <t xml:space="preserve">  Electrical &amp; Computer Engineering</t>
  </si>
  <si>
    <t xml:space="preserve">    International Studies</t>
  </si>
  <si>
    <t xml:space="preserve">  Social Work</t>
  </si>
  <si>
    <t xml:space="preserve">    Public Policy</t>
  </si>
  <si>
    <t xml:space="preserve">    Arts &amp; Sciences</t>
  </si>
  <si>
    <t xml:space="preserve">    Business Administration</t>
  </si>
  <si>
    <t xml:space="preserve">    Education</t>
  </si>
  <si>
    <t xml:space="preserve">    Engineering</t>
  </si>
  <si>
    <t xml:space="preserve">  Reading &amp; Elementary Education  </t>
  </si>
  <si>
    <t xml:space="preserve">  Aerospace Studies</t>
  </si>
  <si>
    <t xml:space="preserve">  Military Science</t>
  </si>
  <si>
    <t>HEALTH &amp; HUMAN SERVICES</t>
  </si>
  <si>
    <t xml:space="preserve">  Kinesiology</t>
  </si>
  <si>
    <t xml:space="preserve">  Physics &amp; Optical Science</t>
  </si>
  <si>
    <t xml:space="preserve">  Educational Leadership   </t>
  </si>
  <si>
    <t xml:space="preserve">  Political Science</t>
  </si>
  <si>
    <t>SELECTED STATISTICS ON STUDENTS ENROLLED IN RESIDENT CREDIT COURSES</t>
  </si>
  <si>
    <t>BY CLASS, LAB SIZE AND STUDENT CREDIT HOURS TAUGHT</t>
  </si>
  <si>
    <t>FOR EACH COLLEGE AND DEPARTMENT</t>
  </si>
  <si>
    <t xml:space="preserve">    Optical Science &amp; Engineering</t>
  </si>
  <si>
    <t xml:space="preserve">    Physics</t>
  </si>
  <si>
    <t xml:space="preserve">    English</t>
  </si>
  <si>
    <t xml:space="preserve">    History</t>
  </si>
  <si>
    <t xml:space="preserve">    Philosophy</t>
  </si>
  <si>
    <t xml:space="preserve">    Psychology</t>
  </si>
  <si>
    <t xml:space="preserve">    Religious Studies</t>
  </si>
  <si>
    <t xml:space="preserve">    Marketing</t>
  </si>
  <si>
    <t xml:space="preserve">    Architecture</t>
  </si>
  <si>
    <t xml:space="preserve">    Latin American Studies</t>
  </si>
  <si>
    <t xml:space="preserve">    International Business</t>
  </si>
  <si>
    <t xml:space="preserve">  Counseling</t>
  </si>
  <si>
    <t xml:space="preserve">    Civil Engineering</t>
  </si>
  <si>
    <t xml:space="preserve">  Mathematics &amp; Statistics</t>
  </si>
  <si>
    <t xml:space="preserve">    Meteorology</t>
  </si>
  <si>
    <t xml:space="preserve">  School of Nursing </t>
  </si>
  <si>
    <t xml:space="preserve">  Africana Studies</t>
  </si>
  <si>
    <t xml:space="preserve">    Africana Studies</t>
  </si>
  <si>
    <t xml:space="preserve">    Operations Research</t>
  </si>
  <si>
    <t xml:space="preserve">    Organizational Science</t>
  </si>
  <si>
    <t>COMPUTING &amp; INFORMATICS</t>
  </si>
  <si>
    <t xml:space="preserve">      Business Administration</t>
  </si>
  <si>
    <t xml:space="preserve">    Computer Science</t>
  </si>
  <si>
    <t xml:space="preserve"> </t>
  </si>
  <si>
    <t>DIRECTED STUDY</t>
  </si>
  <si>
    <t>GRAND TOTAL</t>
  </si>
  <si>
    <t>UNC CHARLOTTE TOTALS</t>
  </si>
  <si>
    <t xml:space="preserve">     Athletic Training</t>
  </si>
  <si>
    <t xml:space="preserve">     Exercise Science</t>
  </si>
  <si>
    <t xml:space="preserve">     Kinesiology</t>
  </si>
  <si>
    <t xml:space="preserve">     Respiratory Therapy</t>
  </si>
  <si>
    <t xml:space="preserve">       Health Services Research</t>
  </si>
  <si>
    <t xml:space="preserve">     Health Administration</t>
  </si>
  <si>
    <t xml:space="preserve">     Health Behavior &amp; Administration</t>
  </si>
  <si>
    <t xml:space="preserve">     Liberal Studies</t>
  </si>
  <si>
    <t xml:space="preserve">      Adult Health Nursing</t>
  </si>
  <si>
    <t xml:space="preserve">      Family &amp; Community Nursing</t>
  </si>
  <si>
    <t xml:space="preserve">      Nursing - Pathways</t>
  </si>
  <si>
    <t xml:space="preserve">      Nursing</t>
  </si>
  <si>
    <t xml:space="preserve">     Social Work</t>
  </si>
  <si>
    <t xml:space="preserve">  Anthropology</t>
  </si>
  <si>
    <t xml:space="preserve">    Film Studies</t>
  </si>
  <si>
    <t xml:space="preserve">    Master of Liberal Studies</t>
  </si>
  <si>
    <t xml:space="preserve">    Biology</t>
  </si>
  <si>
    <t xml:space="preserve">    Chemistry</t>
  </si>
  <si>
    <t xml:space="preserve">    Nanoscale Science</t>
  </si>
  <si>
    <t xml:space="preserve">    Criminal Justice</t>
  </si>
  <si>
    <t xml:space="preserve">    Language &amp; Cultural Studies</t>
  </si>
  <si>
    <t xml:space="preserve">  Finance</t>
  </si>
  <si>
    <t xml:space="preserve">    Master of Public Administration</t>
  </si>
  <si>
    <t xml:space="preserve">    University Honors Program</t>
  </si>
  <si>
    <t xml:space="preserve">  University Honors Program</t>
  </si>
  <si>
    <t xml:space="preserve">      Business - PhD</t>
  </si>
  <si>
    <t xml:space="preserve">    MBA - Business Administration</t>
  </si>
  <si>
    <t xml:space="preserve">      MBA - Business Administration</t>
  </si>
  <si>
    <t xml:space="preserve">      MBA - Sports Marketing</t>
  </si>
  <si>
    <t xml:space="preserve">  Middle Sec &amp; K-12 Education    </t>
  </si>
  <si>
    <t xml:space="preserve">  Special Educ &amp; Child Development</t>
  </si>
  <si>
    <t xml:space="preserve">    Infrastructure &amp; Envir Systems</t>
  </si>
  <si>
    <t xml:space="preserve">    Engineering Technology</t>
  </si>
  <si>
    <t xml:space="preserve">    Civil Engineering Technology</t>
  </si>
  <si>
    <t xml:space="preserve">    Electrical Egr Technology</t>
  </si>
  <si>
    <t xml:space="preserve">    Fire Safety Egr Technology</t>
  </si>
  <si>
    <t xml:space="preserve">    Mechanical Egr Technology</t>
  </si>
  <si>
    <t xml:space="preserve">  Mechanical Egr &amp; Egr Science</t>
  </si>
  <si>
    <t xml:space="preserve">    Engineering Management</t>
  </si>
  <si>
    <t xml:space="preserve">      Liberal Studies</t>
  </si>
  <si>
    <t xml:space="preserve">  Computer Science</t>
  </si>
  <si>
    <t xml:space="preserve">    Bioinformatics</t>
  </si>
  <si>
    <t xml:space="preserve">  Information Technology</t>
  </si>
  <si>
    <t xml:space="preserve">  Software &amp; Information Systems</t>
  </si>
  <si>
    <t xml:space="preserve">  Business Info Systems &amp; Oper Mgt</t>
  </si>
  <si>
    <t xml:space="preserve">  Public Health Sciences</t>
  </si>
  <si>
    <t>ARTS &amp; ARCHITECTURE</t>
  </si>
  <si>
    <t xml:space="preserve">    Art</t>
  </si>
  <si>
    <t xml:space="preserve">      Academic &amp; Departmental Art</t>
  </si>
  <si>
    <t xml:space="preserve">   Dance</t>
  </si>
  <si>
    <t xml:space="preserve">      Dance</t>
  </si>
  <si>
    <t xml:space="preserve">   Music</t>
  </si>
  <si>
    <t xml:space="preserve">      Music</t>
  </si>
  <si>
    <t xml:space="preserve">      Music Education</t>
  </si>
  <si>
    <t xml:space="preserve">      Music Performance</t>
  </si>
  <si>
    <t xml:space="preserve">   Theatre</t>
  </si>
  <si>
    <t xml:space="preserve">      Dance and Theater</t>
  </si>
  <si>
    <t xml:space="preserve">      Theater</t>
  </si>
  <si>
    <t xml:space="preserve">  Sociology</t>
  </si>
  <si>
    <t xml:space="preserve">      Architecture</t>
  </si>
  <si>
    <t xml:space="preserve">    Urban Studies</t>
  </si>
  <si>
    <t>UNIVERSITY COLLEGE</t>
  </si>
  <si>
    <t xml:space="preserve">    Construction Management</t>
  </si>
  <si>
    <t xml:space="preserve">      Nursing - Anesthesia</t>
  </si>
  <si>
    <t xml:space="preserve">      Nursing - Nurse Practitioner</t>
  </si>
  <si>
    <t>LIBERAL ARTS &amp; SCIENCES</t>
  </si>
  <si>
    <t xml:space="preserve">  Women's Studies</t>
  </si>
  <si>
    <t xml:space="preserve">    Systems Engineering</t>
  </si>
  <si>
    <t xml:space="preserve">      Urban Design</t>
  </si>
  <si>
    <t xml:space="preserve">    Humanities, tech &amp; science</t>
  </si>
  <si>
    <t xml:space="preserve">    Gerontology - liberal studies</t>
  </si>
  <si>
    <t>Global, Inter &amp; Area Studies</t>
  </si>
  <si>
    <t>International Programs</t>
  </si>
  <si>
    <t xml:space="preserve">     University College</t>
  </si>
  <si>
    <t xml:space="preserve">    Fire Protection &amp; Admin</t>
  </si>
  <si>
    <t>GRADUATE SCHOOL</t>
  </si>
  <si>
    <t xml:space="preserve">   Health Informatics</t>
  </si>
  <si>
    <t xml:space="preserve">      Honors Program</t>
  </si>
  <si>
    <t xml:space="preserve">      Entrepreneurship</t>
  </si>
  <si>
    <t xml:space="preserve">      Real Estate</t>
  </si>
  <si>
    <t>TABLE III-8       SPRING 2014</t>
  </si>
  <si>
    <t xml:space="preserve">     University Honors Program</t>
  </si>
  <si>
    <t xml:space="preserve">   Graduate School</t>
  </si>
  <si>
    <t xml:space="preserve">      Nursing Practice</t>
  </si>
  <si>
    <t xml:space="preserve">    Urban Youth Communities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</si>
</sst>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1" fontId="0" fillId="0" borderId="0" xfId="57" applyNumberFormat="1" applyFont="1" applyAlignment="1">
      <alignment/>
    </xf>
    <xf numFmtId="3" fontId="0" fillId="33" borderId="0" xfId="57" applyNumberFormat="1" applyFont="1" applyFill="1" applyAlignment="1">
      <alignment/>
    </xf>
    <xf numFmtId="0" fontId="2" fillId="0" borderId="0" xfId="57" applyFont="1" applyAlignment="1">
      <alignment/>
    </xf>
    <xf numFmtId="0" fontId="1" fillId="0" borderId="0" xfId="57" applyFont="1" applyAlignment="1">
      <alignment/>
    </xf>
    <xf numFmtId="3" fontId="1" fillId="0" borderId="0" xfId="57" applyNumberFormat="1" applyFont="1" applyAlignment="1">
      <alignment/>
    </xf>
    <xf numFmtId="3" fontId="2" fillId="0" borderId="0" xfId="57" applyNumberFormat="1" applyFont="1" applyAlignment="1">
      <alignment/>
    </xf>
    <xf numFmtId="3" fontId="3" fillId="0" borderId="0" xfId="57" applyNumberFormat="1" applyFont="1" applyAlignment="1">
      <alignment/>
    </xf>
    <xf numFmtId="0" fontId="1" fillId="33" borderId="0" xfId="57" applyFont="1" applyFill="1" applyAlignment="1">
      <alignment/>
    </xf>
    <xf numFmtId="3" fontId="1" fillId="33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57" applyNumberFormat="1" applyFont="1" applyFill="1" applyAlignment="1">
      <alignment horizontal="right"/>
    </xf>
    <xf numFmtId="3" fontId="1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57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 horizontal="right"/>
    </xf>
    <xf numFmtId="0" fontId="0" fillId="0" borderId="0" xfId="57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8" xfId="57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92"/>
  <sheetViews>
    <sheetView tabSelected="1" showOutlineSymbols="0" zoomScalePageLayoutView="0" workbookViewId="0" topLeftCell="A1">
      <selection activeCell="A1" sqref="A1:Y1"/>
    </sheetView>
  </sheetViews>
  <sheetFormatPr defaultColWidth="9.140625" defaultRowHeight="12.75"/>
  <cols>
    <col min="1" max="1" width="33.00390625" style="11" customWidth="1"/>
    <col min="2" max="2" width="1.1484375" style="11" customWidth="1"/>
    <col min="3" max="3" width="9.421875" style="19" customWidth="1"/>
    <col min="4" max="4" width="1.7109375" style="19" customWidth="1"/>
    <col min="5" max="5" width="10.421875" style="19" bestFit="1" customWidth="1"/>
    <col min="6" max="6" width="1.8515625" style="19" customWidth="1"/>
    <col min="7" max="7" width="9.421875" style="19" customWidth="1"/>
    <col min="8" max="8" width="2.421875" style="19" customWidth="1"/>
    <col min="9" max="9" width="8.7109375" style="19" customWidth="1"/>
    <col min="10" max="10" width="3.7109375" style="11" customWidth="1"/>
    <col min="11" max="11" width="10.00390625" style="19" customWidth="1"/>
    <col min="12" max="12" width="2.00390625" style="19" customWidth="1"/>
    <col min="13" max="13" width="9.421875" style="19" customWidth="1"/>
    <col min="14" max="14" width="2.28125" style="19" customWidth="1"/>
    <col min="15" max="15" width="9.28125" style="19" customWidth="1"/>
    <col min="16" max="16" width="2.00390625" style="19" customWidth="1"/>
    <col min="17" max="17" width="7.140625" style="19" customWidth="1"/>
    <col min="18" max="18" width="3.8515625" style="11" customWidth="1"/>
    <col min="19" max="19" width="9.8515625" style="19" customWidth="1"/>
    <col min="20" max="20" width="1.8515625" style="19" customWidth="1"/>
    <col min="21" max="21" width="8.28125" style="19" customWidth="1"/>
    <col min="22" max="22" width="4.140625" style="11" customWidth="1"/>
    <col min="23" max="23" width="9.7109375" style="19" customWidth="1"/>
    <col min="24" max="24" width="2.28125" style="19" customWidth="1"/>
    <col min="25" max="25" width="9.7109375" style="19" customWidth="1"/>
    <col min="26" max="26" width="2.140625" style="11" customWidth="1"/>
    <col min="27" max="119" width="9.140625" style="11" customWidth="1"/>
    <col min="120" max="120" width="145.57421875" style="11" customWidth="1"/>
    <col min="121" max="125" width="9.140625" style="11" customWidth="1"/>
    <col min="126" max="126" width="48.8515625" style="11" customWidth="1"/>
    <col min="127" max="128" width="9.140625" style="11" customWidth="1"/>
    <col min="129" max="129" width="145.57421875" style="11" customWidth="1"/>
    <col min="130" max="134" width="9.140625" style="11" customWidth="1"/>
    <col min="135" max="135" width="48.8515625" style="11" customWidth="1"/>
    <col min="136" max="137" width="9.140625" style="11" customWidth="1"/>
    <col min="138" max="138" width="145.57421875" style="11" customWidth="1"/>
    <col min="139" max="140" width="9.140625" style="11" customWidth="1"/>
    <col min="141" max="141" width="19.00390625" style="11" customWidth="1"/>
    <col min="142" max="145" width="9.140625" style="11" customWidth="1"/>
    <col min="146" max="146" width="145.57421875" style="11" customWidth="1"/>
    <col min="147" max="151" width="9.140625" style="11" customWidth="1"/>
    <col min="152" max="152" width="50.7109375" style="11" customWidth="1"/>
    <col min="153" max="154" width="9.140625" style="11" customWidth="1"/>
    <col min="155" max="155" width="145.57421875" style="11" customWidth="1"/>
    <col min="156" max="160" width="9.140625" style="11" customWidth="1"/>
    <col min="161" max="161" width="50.7109375" style="11" customWidth="1"/>
    <col min="162" max="163" width="9.140625" style="11" customWidth="1"/>
    <col min="164" max="164" width="145.57421875" style="11" customWidth="1"/>
    <col min="165" max="169" width="9.140625" style="11" customWidth="1"/>
    <col min="170" max="170" width="50.7109375" style="11" customWidth="1"/>
    <col min="171" max="171" width="9.421875" style="11" customWidth="1"/>
    <col min="172" max="172" width="9.140625" style="11" customWidth="1"/>
    <col min="173" max="173" width="145.57421875" style="11" customWidth="1"/>
    <col min="174" max="178" width="9.140625" style="11" customWidth="1"/>
    <col min="179" max="179" width="53.28125" style="11" customWidth="1"/>
    <col min="180" max="180" width="9.140625" style="11" customWidth="1"/>
    <col min="181" max="181" width="19.8515625" style="11" customWidth="1"/>
    <col min="182" max="182" width="145.57421875" style="11" customWidth="1"/>
    <col min="183" max="183" width="2.28125" style="11" customWidth="1"/>
    <col min="184" max="187" width="9.140625" style="11" customWidth="1"/>
    <col min="188" max="188" width="53.28125" style="11" customWidth="1"/>
    <col min="189" max="190" width="9.140625" style="11" customWidth="1"/>
    <col min="191" max="191" width="145.57421875" style="11" customWidth="1"/>
    <col min="192" max="192" width="9.140625" style="11" customWidth="1"/>
    <col min="193" max="193" width="5.8515625" style="11" customWidth="1"/>
    <col min="194" max="196" width="9.140625" style="11" customWidth="1"/>
    <col min="197" max="197" width="53.28125" style="11" customWidth="1"/>
    <col min="198" max="199" width="9.140625" style="11" customWidth="1"/>
    <col min="200" max="200" width="145.57421875" style="11" customWidth="1"/>
    <col min="201" max="205" width="9.140625" style="11" customWidth="1"/>
    <col min="206" max="206" width="55.140625" style="11" customWidth="1"/>
    <col min="207" max="208" width="9.140625" style="11" customWidth="1"/>
    <col min="209" max="209" width="145.57421875" style="11" customWidth="1"/>
    <col min="210" max="214" width="9.140625" style="11" customWidth="1"/>
    <col min="215" max="215" width="55.140625" style="11" customWidth="1"/>
    <col min="216" max="217" width="9.140625" style="11" customWidth="1"/>
    <col min="218" max="218" width="145.57421875" style="11" customWidth="1"/>
    <col min="219" max="223" width="9.140625" style="11" customWidth="1"/>
    <col min="224" max="224" width="55.140625" style="11" customWidth="1"/>
    <col min="225" max="226" width="9.140625" style="11" customWidth="1"/>
    <col min="227" max="227" width="145.57421875" style="11" customWidth="1"/>
    <col min="228" max="232" width="9.140625" style="11" customWidth="1"/>
    <col min="233" max="233" width="57.7109375" style="11" customWidth="1"/>
    <col min="234" max="235" width="9.140625" style="11" customWidth="1"/>
    <col min="236" max="236" width="145.57421875" style="11" customWidth="1"/>
    <col min="237" max="241" width="9.140625" style="11" customWidth="1"/>
    <col min="242" max="242" width="57.7109375" style="11" customWidth="1"/>
    <col min="243" max="244" width="9.140625" style="11" customWidth="1"/>
    <col min="245" max="245" width="145.57421875" style="11" customWidth="1"/>
    <col min="246" max="250" width="9.140625" style="11" customWidth="1"/>
    <col min="251" max="251" width="57.7109375" style="11" customWidth="1"/>
    <col min="252" max="16384" width="9.140625" style="11" customWidth="1"/>
  </cols>
  <sheetData>
    <row r="1" spans="1:25" ht="12.75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2.75">
      <c r="A2" s="30" t="s">
        <v>180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2.75">
      <c r="A3" s="30" t="s">
        <v>179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2.75">
      <c r="A4" s="31" t="s">
        <v>288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ht="21" customHeight="1"/>
    <row r="6" spans="3:25" ht="12.75">
      <c r="C6" s="32" t="s">
        <v>145</v>
      </c>
      <c r="D6" s="32"/>
      <c r="E6" s="32"/>
      <c r="F6" s="32"/>
      <c r="G6" s="32"/>
      <c r="H6" s="32"/>
      <c r="I6" s="32"/>
      <c r="K6" s="32" t="s">
        <v>150</v>
      </c>
      <c r="L6" s="32"/>
      <c r="M6" s="32"/>
      <c r="N6" s="32"/>
      <c r="O6" s="32"/>
      <c r="P6" s="32"/>
      <c r="Q6" s="32"/>
      <c r="S6" s="32" t="s">
        <v>205</v>
      </c>
      <c r="T6" s="32"/>
      <c r="U6" s="32"/>
      <c r="W6" s="32" t="s">
        <v>206</v>
      </c>
      <c r="X6" s="32"/>
      <c r="Y6" s="32"/>
    </row>
    <row r="7" spans="1:23" ht="6.75" customHeight="1">
      <c r="A7" s="11" t="s">
        <v>204</v>
      </c>
      <c r="B7" s="11" t="s">
        <v>204</v>
      </c>
      <c r="C7" s="21" t="s">
        <v>204</v>
      </c>
      <c r="K7" s="21" t="s">
        <v>204</v>
      </c>
      <c r="S7" s="21" t="s">
        <v>204</v>
      </c>
      <c r="W7" s="21" t="s">
        <v>204</v>
      </c>
    </row>
    <row r="8" spans="3:25" ht="12.75">
      <c r="C8" s="21"/>
      <c r="D8" s="21"/>
      <c r="E8" s="21" t="s">
        <v>47</v>
      </c>
      <c r="F8" s="21"/>
      <c r="G8" s="21" t="s">
        <v>50</v>
      </c>
      <c r="H8" s="21"/>
      <c r="I8" s="21"/>
      <c r="K8" s="21"/>
      <c r="L8" s="21"/>
      <c r="M8" s="21" t="s">
        <v>47</v>
      </c>
      <c r="N8" s="21"/>
      <c r="O8" s="21" t="s">
        <v>56</v>
      </c>
      <c r="P8" s="21"/>
      <c r="Q8" s="21"/>
      <c r="S8" s="21" t="s">
        <v>156</v>
      </c>
      <c r="T8" s="21"/>
      <c r="U8" s="21"/>
      <c r="V8" s="16"/>
      <c r="W8" s="21" t="s">
        <v>156</v>
      </c>
      <c r="X8" s="21"/>
      <c r="Y8" s="21"/>
    </row>
    <row r="9" spans="3:25" ht="12.75">
      <c r="C9" s="21" t="s">
        <v>158</v>
      </c>
      <c r="D9" s="21"/>
      <c r="E9" s="21" t="s">
        <v>48</v>
      </c>
      <c r="F9" s="21"/>
      <c r="G9" s="21" t="s">
        <v>51</v>
      </c>
      <c r="H9" s="21"/>
      <c r="I9" s="21" t="s">
        <v>149</v>
      </c>
      <c r="K9" s="21" t="s">
        <v>55</v>
      </c>
      <c r="L9" s="21"/>
      <c r="M9" s="21" t="s">
        <v>48</v>
      </c>
      <c r="N9" s="21"/>
      <c r="O9" s="21" t="s">
        <v>57</v>
      </c>
      <c r="P9" s="21"/>
      <c r="Q9" s="21" t="s">
        <v>149</v>
      </c>
      <c r="S9" s="21" t="s">
        <v>146</v>
      </c>
      <c r="T9" s="21"/>
      <c r="U9" s="21" t="s">
        <v>60</v>
      </c>
      <c r="V9" s="16"/>
      <c r="W9" s="21" t="s">
        <v>146</v>
      </c>
      <c r="X9" s="21"/>
      <c r="Y9" s="21" t="s">
        <v>53</v>
      </c>
    </row>
    <row r="10" spans="1:25" ht="12.75">
      <c r="A10" s="16" t="s">
        <v>0</v>
      </c>
      <c r="C10" s="21" t="s">
        <v>159</v>
      </c>
      <c r="D10" s="21"/>
      <c r="E10" s="21" t="s">
        <v>49</v>
      </c>
      <c r="F10" s="21"/>
      <c r="G10" s="21" t="s">
        <v>52</v>
      </c>
      <c r="H10" s="21"/>
      <c r="I10" s="21" t="s">
        <v>54</v>
      </c>
      <c r="K10" s="21" t="s">
        <v>46</v>
      </c>
      <c r="L10" s="21"/>
      <c r="M10" s="21" t="s">
        <v>49</v>
      </c>
      <c r="N10" s="21"/>
      <c r="O10" s="21" t="s">
        <v>58</v>
      </c>
      <c r="P10" s="21"/>
      <c r="Q10" s="21" t="s">
        <v>59</v>
      </c>
      <c r="S10" s="21" t="s">
        <v>157</v>
      </c>
      <c r="T10" s="21"/>
      <c r="U10" s="21" t="s">
        <v>61</v>
      </c>
      <c r="V10" s="16"/>
      <c r="W10" s="21" t="s">
        <v>157</v>
      </c>
      <c r="X10" s="21"/>
      <c r="Y10" s="21" t="s">
        <v>54</v>
      </c>
    </row>
    <row r="11" spans="15:25" ht="12.75">
      <c r="O11" s="17"/>
      <c r="S11" s="21"/>
      <c r="T11" s="21"/>
      <c r="U11" s="21"/>
      <c r="V11" s="16"/>
      <c r="W11" s="21"/>
      <c r="X11" s="21"/>
      <c r="Y11" s="21"/>
    </row>
    <row r="12" spans="1:254" ht="12.75">
      <c r="A12" s="16" t="s">
        <v>254</v>
      </c>
      <c r="B12" s="16"/>
      <c r="C12" s="14">
        <f>+C14+C19+C22+C25+C30</f>
        <v>236</v>
      </c>
      <c r="D12" s="14"/>
      <c r="E12" s="14">
        <f>+E14+E19+E22+E25+E30</f>
        <v>4914</v>
      </c>
      <c r="F12" s="14"/>
      <c r="G12" s="14">
        <f>E12/C12</f>
        <v>20.822033898305083</v>
      </c>
      <c r="H12" s="14"/>
      <c r="I12" s="14">
        <f>+I14+I19+I22+I25+I30</f>
        <v>12734</v>
      </c>
      <c r="J12" s="15"/>
      <c r="K12" s="14">
        <f>+K14+K19+K22+K25+K30</f>
        <v>25</v>
      </c>
      <c r="L12" s="14"/>
      <c r="M12" s="14">
        <f>+M14+M19+M22+M25+M30</f>
        <v>403</v>
      </c>
      <c r="N12" s="14"/>
      <c r="O12" s="14">
        <f>M12/K12</f>
        <v>16.12</v>
      </c>
      <c r="P12" s="14"/>
      <c r="Q12" s="14">
        <f>+Q14+Q19+Q22+Q25+Q30</f>
        <v>1213</v>
      </c>
      <c r="R12" s="15"/>
      <c r="S12" s="14">
        <f>+S14+S19+S22+S25+S30</f>
        <v>327</v>
      </c>
      <c r="T12" s="14"/>
      <c r="U12" s="14">
        <f>+U14+U19+U22+U25+U30</f>
        <v>905</v>
      </c>
      <c r="V12" s="15"/>
      <c r="W12" s="14">
        <f>+W14+W19+W22+W25+W30</f>
        <v>5644</v>
      </c>
      <c r="X12" s="14"/>
      <c r="Y12" s="14">
        <f>+U12+Q12+I12</f>
        <v>14852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9" customHeight="1">
      <c r="A13" s="16"/>
      <c r="B13" s="16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5"/>
      <c r="S13" s="14"/>
      <c r="T13" s="14"/>
      <c r="U13" s="14"/>
      <c r="V13" s="15"/>
      <c r="W13" s="14"/>
      <c r="X13" s="14"/>
      <c r="Y13" s="14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64" s="13" customFormat="1" ht="12.75">
      <c r="A14" s="13" t="s">
        <v>189</v>
      </c>
      <c r="C14" s="14">
        <f>SUM(C15:C18)</f>
        <v>38</v>
      </c>
      <c r="D14" s="14"/>
      <c r="E14" s="14">
        <f>SUM(E15:E18)</f>
        <v>801</v>
      </c>
      <c r="F14" s="14"/>
      <c r="G14" s="14">
        <f>E14/C14</f>
        <v>21.07894736842105</v>
      </c>
      <c r="H14" s="14"/>
      <c r="I14" s="14">
        <f>SUM(I15:I18)</f>
        <v>2339</v>
      </c>
      <c r="J14" s="15"/>
      <c r="K14" s="14">
        <f>SUM(K15:K18)</f>
        <v>18</v>
      </c>
      <c r="L14" s="14"/>
      <c r="M14" s="14">
        <f>SUM(M15:M18)</f>
        <v>233</v>
      </c>
      <c r="N14" s="14"/>
      <c r="O14" s="14">
        <f>M14/K14</f>
        <v>12.944444444444445</v>
      </c>
      <c r="P14" s="14"/>
      <c r="Q14" s="14">
        <f>SUM(Q15:Q18)</f>
        <v>1211</v>
      </c>
      <c r="R14" s="15"/>
      <c r="S14" s="14">
        <f>SUM(S15:S18)</f>
        <v>81</v>
      </c>
      <c r="T14" s="14"/>
      <c r="U14" s="14">
        <f>SUM(U15:U18)</f>
        <v>377</v>
      </c>
      <c r="V14" s="15"/>
      <c r="W14" s="14">
        <f>SUM(W15:W18)</f>
        <v>1115</v>
      </c>
      <c r="X14" s="14"/>
      <c r="Y14" s="14">
        <f>SUM(Y15:Y18)</f>
        <v>3927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2" t="s">
        <v>267</v>
      </c>
      <c r="C15" s="17">
        <v>33</v>
      </c>
      <c r="D15" s="17"/>
      <c r="E15" s="17">
        <v>563</v>
      </c>
      <c r="F15" s="17"/>
      <c r="G15" s="17">
        <f>+E15/C15</f>
        <v>17.060606060606062</v>
      </c>
      <c r="H15" s="17"/>
      <c r="I15" s="17">
        <v>1634</v>
      </c>
      <c r="J15" s="18"/>
      <c r="K15" s="17">
        <v>17</v>
      </c>
      <c r="L15" s="17"/>
      <c r="M15" s="17">
        <v>220</v>
      </c>
      <c r="N15" s="17"/>
      <c r="O15" s="17">
        <f>+M15/K15</f>
        <v>12.941176470588236</v>
      </c>
      <c r="P15" s="17"/>
      <c r="Q15" s="17">
        <v>1133</v>
      </c>
      <c r="R15" s="18"/>
      <c r="S15" s="17">
        <v>70</v>
      </c>
      <c r="T15" s="17"/>
      <c r="U15" s="17">
        <v>344</v>
      </c>
      <c r="V15" s="18"/>
      <c r="W15" s="17">
        <f>+S15+M15+E15</f>
        <v>853</v>
      </c>
      <c r="X15" s="17"/>
      <c r="Y15" s="17">
        <f>+U15+Q15+I15</f>
        <v>3111</v>
      </c>
      <c r="Z15" s="12"/>
      <c r="AA15" s="12"/>
      <c r="AB15" s="12"/>
      <c r="AC15" s="1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26" t="s">
        <v>285</v>
      </c>
      <c r="C16" s="17">
        <v>1</v>
      </c>
      <c r="D16" s="17"/>
      <c r="E16" s="17">
        <v>9</v>
      </c>
      <c r="F16" s="17"/>
      <c r="G16" s="17">
        <f>+E16/C16</f>
        <v>9</v>
      </c>
      <c r="H16" s="17"/>
      <c r="I16" s="17">
        <v>18</v>
      </c>
      <c r="J16" s="18"/>
      <c r="K16" s="17">
        <v>0</v>
      </c>
      <c r="L16" s="17"/>
      <c r="M16" s="17">
        <v>0</v>
      </c>
      <c r="N16" s="17"/>
      <c r="O16" s="17">
        <v>0</v>
      </c>
      <c r="P16" s="17"/>
      <c r="Q16" s="17">
        <v>0</v>
      </c>
      <c r="R16" s="18"/>
      <c r="S16" s="17">
        <v>10</v>
      </c>
      <c r="T16" s="17"/>
      <c r="U16" s="17">
        <v>30</v>
      </c>
      <c r="V16" s="18"/>
      <c r="W16" s="17">
        <f>+S16+M16+E16</f>
        <v>19</v>
      </c>
      <c r="X16" s="17"/>
      <c r="Y16" s="17">
        <f>+U16+Q16+I16</f>
        <v>48</v>
      </c>
      <c r="Z16" s="12"/>
      <c r="AA16" s="12"/>
      <c r="AB16" s="12"/>
      <c r="AC16" s="12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2" t="s">
        <v>247</v>
      </c>
      <c r="C17" s="17">
        <v>2</v>
      </c>
      <c r="D17" s="17"/>
      <c r="E17" s="17">
        <v>206</v>
      </c>
      <c r="F17" s="17"/>
      <c r="G17" s="17">
        <f>+E17/C17</f>
        <v>103</v>
      </c>
      <c r="H17" s="17"/>
      <c r="I17" s="17">
        <v>618</v>
      </c>
      <c r="J17" s="18"/>
      <c r="K17" s="17">
        <v>0</v>
      </c>
      <c r="L17" s="17"/>
      <c r="M17" s="17">
        <v>0</v>
      </c>
      <c r="N17" s="17"/>
      <c r="O17" s="17">
        <v>0</v>
      </c>
      <c r="P17" s="17"/>
      <c r="Q17" s="17">
        <v>0</v>
      </c>
      <c r="R17" s="18"/>
      <c r="S17" s="17">
        <v>0</v>
      </c>
      <c r="T17" s="17"/>
      <c r="U17" s="17">
        <v>0</v>
      </c>
      <c r="V17" s="18"/>
      <c r="W17" s="17">
        <f>+S17+M17+E17</f>
        <v>206</v>
      </c>
      <c r="X17" s="17"/>
      <c r="Y17" s="17">
        <f>+U17+Q17+I17</f>
        <v>618</v>
      </c>
      <c r="Z17" s="12"/>
      <c r="AA17" s="12"/>
      <c r="AB17" s="12"/>
      <c r="AC17" s="1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1" t="s">
        <v>276</v>
      </c>
      <c r="C18" s="17">
        <v>2</v>
      </c>
      <c r="D18" s="17"/>
      <c r="E18" s="17">
        <v>23</v>
      </c>
      <c r="F18" s="17"/>
      <c r="G18" s="17">
        <f>+E18/C18</f>
        <v>11.5</v>
      </c>
      <c r="H18" s="17"/>
      <c r="I18" s="17">
        <v>69</v>
      </c>
      <c r="J18" s="18"/>
      <c r="K18" s="17">
        <v>1</v>
      </c>
      <c r="L18" s="17"/>
      <c r="M18" s="17">
        <v>13</v>
      </c>
      <c r="N18" s="17"/>
      <c r="O18" s="17">
        <f>+M18/K18</f>
        <v>13</v>
      </c>
      <c r="P18" s="17"/>
      <c r="Q18" s="17">
        <v>78</v>
      </c>
      <c r="R18" s="18"/>
      <c r="S18" s="17">
        <v>1</v>
      </c>
      <c r="T18" s="17"/>
      <c r="U18" s="17">
        <v>3</v>
      </c>
      <c r="V18" s="18"/>
      <c r="W18" s="17">
        <f>E18+M18+S18+AD18</f>
        <v>37</v>
      </c>
      <c r="X18" s="17"/>
      <c r="Y18" s="17">
        <f>I18+Q18+U18+AE18</f>
        <v>150</v>
      </c>
      <c r="Z18" s="12"/>
      <c r="AA18" s="12"/>
      <c r="AB18" s="12"/>
      <c r="AC18" s="12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3" customFormat="1" ht="12.75">
      <c r="A19" s="13" t="s">
        <v>255</v>
      </c>
      <c r="C19" s="14">
        <f>SUM(C20:C21)</f>
        <v>69</v>
      </c>
      <c r="D19" s="14"/>
      <c r="E19" s="14">
        <f>SUM(E20:E21)</f>
        <v>1428</v>
      </c>
      <c r="F19" s="14"/>
      <c r="G19" s="14">
        <f>E19/C19</f>
        <v>20.695652173913043</v>
      </c>
      <c r="H19" s="14"/>
      <c r="I19" s="14">
        <f>SUM(I20:I21)</f>
        <v>4128</v>
      </c>
      <c r="J19" s="15"/>
      <c r="K19" s="14">
        <f>SUM(K20:K21)</f>
        <v>0</v>
      </c>
      <c r="L19" s="14"/>
      <c r="M19" s="14">
        <f>SUM(M20:M21)</f>
        <v>0</v>
      </c>
      <c r="N19" s="14"/>
      <c r="O19" s="14">
        <v>0</v>
      </c>
      <c r="P19" s="14"/>
      <c r="Q19" s="14">
        <f>SUM(Q20:Q21)</f>
        <v>0</v>
      </c>
      <c r="R19" s="15"/>
      <c r="S19" s="14">
        <f>SUM(S20:S21)</f>
        <v>71</v>
      </c>
      <c r="T19" s="14"/>
      <c r="U19" s="14">
        <f>SUM(U20:U21)</f>
        <v>220</v>
      </c>
      <c r="V19" s="15"/>
      <c r="W19" s="14">
        <f>SUM(W20:W21)</f>
        <v>1499</v>
      </c>
      <c r="X19" s="14"/>
      <c r="Y19" s="14">
        <f>SUM(Y20:Y21)</f>
        <v>4348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1" t="s">
        <v>256</v>
      </c>
      <c r="C20" s="17">
        <v>66</v>
      </c>
      <c r="D20" s="17"/>
      <c r="E20" s="17">
        <v>1072</v>
      </c>
      <c r="F20" s="17"/>
      <c r="G20" s="17">
        <f>+E20/C20</f>
        <v>16.242424242424242</v>
      </c>
      <c r="H20" s="17"/>
      <c r="I20" s="17">
        <v>3060</v>
      </c>
      <c r="J20" s="18"/>
      <c r="K20" s="17">
        <v>0</v>
      </c>
      <c r="L20" s="17"/>
      <c r="M20" s="17">
        <v>0</v>
      </c>
      <c r="N20" s="17"/>
      <c r="O20" s="17">
        <v>0</v>
      </c>
      <c r="P20" s="17"/>
      <c r="Q20" s="17">
        <v>0</v>
      </c>
      <c r="R20" s="18"/>
      <c r="S20" s="17">
        <v>71</v>
      </c>
      <c r="T20" s="17"/>
      <c r="U20" s="17">
        <v>220</v>
      </c>
      <c r="V20" s="18"/>
      <c r="W20" s="17">
        <f>+S20+M20+E20</f>
        <v>1143</v>
      </c>
      <c r="X20" s="17"/>
      <c r="Y20" s="17">
        <f aca="true" t="shared" si="0" ref="Y20:Y33">+U20+Q20+I20</f>
        <v>3280</v>
      </c>
      <c r="Z20" s="12"/>
      <c r="AA20" s="12"/>
      <c r="AB20" s="12"/>
      <c r="AC20" s="1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1" t="s">
        <v>247</v>
      </c>
      <c r="C21" s="17">
        <v>3</v>
      </c>
      <c r="D21" s="17"/>
      <c r="E21" s="17">
        <v>356</v>
      </c>
      <c r="F21" s="17"/>
      <c r="G21" s="17">
        <f>+E21/C21</f>
        <v>118.66666666666667</v>
      </c>
      <c r="H21" s="17"/>
      <c r="I21" s="17">
        <v>1068</v>
      </c>
      <c r="J21" s="18"/>
      <c r="K21" s="17">
        <v>0</v>
      </c>
      <c r="L21" s="17"/>
      <c r="M21" s="17">
        <v>0</v>
      </c>
      <c r="N21" s="17"/>
      <c r="O21" s="17">
        <v>0</v>
      </c>
      <c r="P21" s="17"/>
      <c r="Q21" s="17">
        <v>0</v>
      </c>
      <c r="R21" s="18"/>
      <c r="S21" s="17">
        <v>0</v>
      </c>
      <c r="T21" s="17"/>
      <c r="U21" s="17">
        <v>0</v>
      </c>
      <c r="V21" s="18"/>
      <c r="W21" s="17">
        <f>+S21+M21+E21</f>
        <v>356</v>
      </c>
      <c r="X21" s="17"/>
      <c r="Y21" s="17">
        <f t="shared" si="0"/>
        <v>1068</v>
      </c>
      <c r="Z21" s="12"/>
      <c r="AA21" s="12"/>
      <c r="AB21" s="12"/>
      <c r="AC21" s="12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3" customFormat="1" ht="12.75">
      <c r="A22" s="13" t="s">
        <v>257</v>
      </c>
      <c r="C22" s="14">
        <f>SUM(C23:C24)</f>
        <v>25</v>
      </c>
      <c r="D22" s="14"/>
      <c r="E22" s="14">
        <f>SUM(E23:E24)</f>
        <v>646</v>
      </c>
      <c r="F22" s="14"/>
      <c r="G22" s="14">
        <f>E22/C22</f>
        <v>25.84</v>
      </c>
      <c r="H22" s="14"/>
      <c r="I22" s="14">
        <f>SUM(I23:I24)</f>
        <v>1603</v>
      </c>
      <c r="J22" s="15"/>
      <c r="K22" s="14">
        <f>SUM(K23:K24)</f>
        <v>0</v>
      </c>
      <c r="L22" s="14"/>
      <c r="M22" s="14">
        <f>SUM(M23:M24)</f>
        <v>0</v>
      </c>
      <c r="N22" s="14"/>
      <c r="O22" s="14">
        <v>0</v>
      </c>
      <c r="P22" s="14"/>
      <c r="Q22" s="14">
        <f>SUM(Q23:Q24)</f>
        <v>0</v>
      </c>
      <c r="R22" s="15"/>
      <c r="S22" s="14">
        <f>SUM(S23:S24)</f>
        <v>47</v>
      </c>
      <c r="T22" s="14"/>
      <c r="U22" s="14">
        <f>SUM(U23:U24)</f>
        <v>76</v>
      </c>
      <c r="V22" s="15"/>
      <c r="W22" s="14">
        <f>SUM(W23:W24)</f>
        <v>693</v>
      </c>
      <c r="X22" s="14"/>
      <c r="Y22" s="14">
        <f>SUM(Y23:Y24)</f>
        <v>1679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1" t="s">
        <v>258</v>
      </c>
      <c r="C23" s="17">
        <v>23</v>
      </c>
      <c r="D23" s="17"/>
      <c r="E23" s="17">
        <v>399</v>
      </c>
      <c r="F23" s="17"/>
      <c r="G23" s="17">
        <f>+E23/C23</f>
        <v>17.347826086956523</v>
      </c>
      <c r="H23" s="17"/>
      <c r="I23" s="17">
        <v>862</v>
      </c>
      <c r="J23" s="18"/>
      <c r="K23" s="17">
        <v>0</v>
      </c>
      <c r="L23" s="17"/>
      <c r="M23" s="17">
        <v>0</v>
      </c>
      <c r="N23" s="17"/>
      <c r="O23" s="17">
        <v>0</v>
      </c>
      <c r="P23" s="17"/>
      <c r="Q23" s="17">
        <v>0</v>
      </c>
      <c r="R23" s="18"/>
      <c r="S23" s="17">
        <v>47</v>
      </c>
      <c r="T23" s="17"/>
      <c r="U23" s="17">
        <v>76</v>
      </c>
      <c r="V23" s="18"/>
      <c r="W23" s="17">
        <f aca="true" t="shared" si="1" ref="W23:W33">+S23+M23+E23</f>
        <v>446</v>
      </c>
      <c r="X23" s="17"/>
      <c r="Y23" s="17">
        <f t="shared" si="0"/>
        <v>938</v>
      </c>
      <c r="Z23" s="12"/>
      <c r="AA23" s="12"/>
      <c r="AB23" s="12"/>
      <c r="AC23" s="12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1" t="s">
        <v>247</v>
      </c>
      <c r="C24" s="17">
        <v>2</v>
      </c>
      <c r="D24" s="17"/>
      <c r="E24" s="17">
        <v>247</v>
      </c>
      <c r="F24" s="17"/>
      <c r="G24" s="17">
        <f>+E24/C24</f>
        <v>123.5</v>
      </c>
      <c r="H24" s="17"/>
      <c r="I24" s="17">
        <v>741</v>
      </c>
      <c r="J24" s="18"/>
      <c r="K24" s="17">
        <v>0</v>
      </c>
      <c r="L24" s="17"/>
      <c r="M24" s="17">
        <v>0</v>
      </c>
      <c r="N24" s="17"/>
      <c r="O24" s="17">
        <v>0</v>
      </c>
      <c r="P24" s="17"/>
      <c r="Q24" s="17">
        <v>0</v>
      </c>
      <c r="R24" s="18"/>
      <c r="S24" s="17">
        <v>0</v>
      </c>
      <c r="T24" s="17"/>
      <c r="U24" s="17">
        <v>0</v>
      </c>
      <c r="V24" s="18"/>
      <c r="W24" s="17">
        <f t="shared" si="1"/>
        <v>247</v>
      </c>
      <c r="X24" s="17"/>
      <c r="Y24" s="17">
        <f t="shared" si="0"/>
        <v>741</v>
      </c>
      <c r="Z24" s="12"/>
      <c r="AA24" s="12"/>
      <c r="AB24" s="12"/>
      <c r="AC24" s="12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3" customFormat="1" ht="12.75">
      <c r="A25" s="13" t="s">
        <v>259</v>
      </c>
      <c r="C25" s="14">
        <f>SUM(C26:C29)</f>
        <v>77</v>
      </c>
      <c r="D25" s="14"/>
      <c r="E25" s="14">
        <f>SUM(E26:E29)</f>
        <v>1219</v>
      </c>
      <c r="F25" s="14"/>
      <c r="G25" s="14">
        <f>E25/C25</f>
        <v>15.831168831168831</v>
      </c>
      <c r="H25" s="14"/>
      <c r="I25" s="14">
        <f>SUM(I26:I29)</f>
        <v>2468</v>
      </c>
      <c r="J25" s="15"/>
      <c r="K25" s="14">
        <f>SUM(K26:K29)</f>
        <v>7</v>
      </c>
      <c r="L25" s="14"/>
      <c r="M25" s="14">
        <f>SUM(M26:M29)</f>
        <v>170</v>
      </c>
      <c r="N25" s="14"/>
      <c r="O25" s="14">
        <f>M25/K25</f>
        <v>24.285714285714285</v>
      </c>
      <c r="P25" s="14"/>
      <c r="Q25" s="14">
        <f>SUM(Q26:Q29)</f>
        <v>2</v>
      </c>
      <c r="R25" s="15"/>
      <c r="S25" s="14">
        <f>SUM(S26:S29)</f>
        <v>53</v>
      </c>
      <c r="T25" s="14"/>
      <c r="U25" s="14">
        <f>SUM(U26:U29)</f>
        <v>137</v>
      </c>
      <c r="V25" s="15"/>
      <c r="W25" s="14">
        <f>SUM(W26:W29)</f>
        <v>1442</v>
      </c>
      <c r="X25" s="14"/>
      <c r="Y25" s="14">
        <f>SUM(Y26:Y29)</f>
        <v>2607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1" t="s">
        <v>260</v>
      </c>
      <c r="C26" s="17">
        <v>24</v>
      </c>
      <c r="D26" s="17"/>
      <c r="E26" s="17">
        <v>304</v>
      </c>
      <c r="F26" s="17"/>
      <c r="G26" s="17">
        <f>+E26/C26</f>
        <v>12.666666666666666</v>
      </c>
      <c r="H26" s="17"/>
      <c r="I26" s="17">
        <v>505</v>
      </c>
      <c r="J26" s="18"/>
      <c r="K26" s="17">
        <v>1</v>
      </c>
      <c r="L26" s="17"/>
      <c r="M26" s="17">
        <v>56</v>
      </c>
      <c r="N26" s="17"/>
      <c r="O26" s="17">
        <f>+M26/K26</f>
        <v>56</v>
      </c>
      <c r="P26" s="17"/>
      <c r="Q26" s="17">
        <v>0</v>
      </c>
      <c r="R26" s="18"/>
      <c r="S26" s="17">
        <v>19</v>
      </c>
      <c r="T26" s="17"/>
      <c r="U26" s="17">
        <v>38</v>
      </c>
      <c r="V26" s="18"/>
      <c r="W26" s="17">
        <f t="shared" si="1"/>
        <v>379</v>
      </c>
      <c r="X26" s="17"/>
      <c r="Y26" s="17">
        <f t="shared" si="0"/>
        <v>543</v>
      </c>
      <c r="Z26" s="12"/>
      <c r="AA26" s="12"/>
      <c r="AB26" s="12"/>
      <c r="AC26" s="12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1" t="s">
        <v>261</v>
      </c>
      <c r="C27" s="17">
        <v>3</v>
      </c>
      <c r="D27" s="17"/>
      <c r="E27" s="17">
        <v>19</v>
      </c>
      <c r="F27" s="17"/>
      <c r="G27" s="17">
        <f>+E27/C27</f>
        <v>6.333333333333333</v>
      </c>
      <c r="H27" s="17"/>
      <c r="I27" s="17">
        <v>38</v>
      </c>
      <c r="J27" s="18"/>
      <c r="K27" s="17">
        <v>1</v>
      </c>
      <c r="L27" s="17"/>
      <c r="M27" s="17">
        <v>2</v>
      </c>
      <c r="N27" s="17"/>
      <c r="O27" s="17">
        <f>+M27/K27</f>
        <v>2</v>
      </c>
      <c r="P27" s="17"/>
      <c r="Q27" s="17">
        <v>2</v>
      </c>
      <c r="R27" s="18"/>
      <c r="S27" s="17">
        <v>4</v>
      </c>
      <c r="T27" s="17"/>
      <c r="U27" s="17">
        <v>48</v>
      </c>
      <c r="V27" s="18"/>
      <c r="W27" s="17">
        <f t="shared" si="1"/>
        <v>25</v>
      </c>
      <c r="X27" s="17"/>
      <c r="Y27" s="17">
        <f t="shared" si="0"/>
        <v>88</v>
      </c>
      <c r="Z27" s="12"/>
      <c r="AA27" s="12"/>
      <c r="AB27" s="12"/>
      <c r="AC27" s="1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1" t="s">
        <v>262</v>
      </c>
      <c r="C28" s="17">
        <v>44</v>
      </c>
      <c r="D28" s="17"/>
      <c r="E28" s="17">
        <v>410</v>
      </c>
      <c r="F28" s="17"/>
      <c r="G28" s="17">
        <f>+E28/C28</f>
        <v>9.318181818181818</v>
      </c>
      <c r="H28" s="17"/>
      <c r="I28" s="17">
        <v>467</v>
      </c>
      <c r="J28" s="18"/>
      <c r="K28" s="17">
        <v>5</v>
      </c>
      <c r="L28" s="17"/>
      <c r="M28" s="17">
        <v>112</v>
      </c>
      <c r="N28" s="17"/>
      <c r="O28" s="17">
        <f>+M28/K28</f>
        <v>22.4</v>
      </c>
      <c r="P28" s="17"/>
      <c r="Q28" s="17">
        <v>0</v>
      </c>
      <c r="R28" s="18"/>
      <c r="S28" s="17">
        <v>30</v>
      </c>
      <c r="T28" s="17"/>
      <c r="U28" s="17">
        <v>51</v>
      </c>
      <c r="V28" s="18"/>
      <c r="W28" s="17">
        <f t="shared" si="1"/>
        <v>552</v>
      </c>
      <c r="X28" s="17"/>
      <c r="Y28" s="17">
        <f t="shared" si="0"/>
        <v>518</v>
      </c>
      <c r="Z28" s="12"/>
      <c r="AA28" s="12"/>
      <c r="AB28" s="12"/>
      <c r="AC28" s="12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1" t="s">
        <v>247</v>
      </c>
      <c r="C29" s="17">
        <v>6</v>
      </c>
      <c r="D29" s="17"/>
      <c r="E29" s="17">
        <v>486</v>
      </c>
      <c r="F29" s="17"/>
      <c r="G29" s="17">
        <f>+E29/C29</f>
        <v>81</v>
      </c>
      <c r="H29" s="17"/>
      <c r="I29" s="17">
        <v>1458</v>
      </c>
      <c r="J29" s="18"/>
      <c r="K29" s="17">
        <v>0</v>
      </c>
      <c r="L29" s="17"/>
      <c r="M29" s="17">
        <v>0</v>
      </c>
      <c r="N29" s="17"/>
      <c r="O29" s="17">
        <v>0</v>
      </c>
      <c r="P29" s="17"/>
      <c r="Q29" s="17">
        <v>0</v>
      </c>
      <c r="R29" s="18"/>
      <c r="S29" s="17">
        <v>0</v>
      </c>
      <c r="T29" s="17"/>
      <c r="U29" s="17">
        <v>0</v>
      </c>
      <c r="V29" s="18"/>
      <c r="W29" s="17">
        <f t="shared" si="1"/>
        <v>486</v>
      </c>
      <c r="X29" s="17"/>
      <c r="Y29" s="17">
        <f t="shared" si="0"/>
        <v>1458</v>
      </c>
      <c r="Z29" s="12"/>
      <c r="AA29" s="12"/>
      <c r="AB29" s="12"/>
      <c r="AC29" s="12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3" customFormat="1" ht="12.75">
      <c r="A30" s="13" t="s">
        <v>263</v>
      </c>
      <c r="C30" s="14">
        <f>SUM(C31:C33)</f>
        <v>27</v>
      </c>
      <c r="D30" s="14"/>
      <c r="E30" s="14">
        <f>SUM(E31:E33)</f>
        <v>820</v>
      </c>
      <c r="F30" s="14"/>
      <c r="G30" s="14">
        <f>E30/C30</f>
        <v>30.37037037037037</v>
      </c>
      <c r="H30" s="14"/>
      <c r="I30" s="14">
        <f>SUM(I31:I33)</f>
        <v>2196</v>
      </c>
      <c r="J30" s="15"/>
      <c r="K30" s="14">
        <f>SUM(K31:K33)</f>
        <v>0</v>
      </c>
      <c r="L30" s="14"/>
      <c r="M30" s="14">
        <f>SUM(M31:M33)</f>
        <v>0</v>
      </c>
      <c r="N30" s="14"/>
      <c r="O30" s="14">
        <v>0</v>
      </c>
      <c r="P30" s="14"/>
      <c r="Q30" s="14">
        <f>SUM(Q31:Q33)</f>
        <v>0</v>
      </c>
      <c r="R30" s="15"/>
      <c r="S30" s="14">
        <f>SUM(S31:S33)</f>
        <v>75</v>
      </c>
      <c r="T30" s="14"/>
      <c r="U30" s="14">
        <f>SUM(U31:U33)</f>
        <v>95</v>
      </c>
      <c r="V30" s="15"/>
      <c r="W30" s="14">
        <f>SUM(W31:W33)</f>
        <v>895</v>
      </c>
      <c r="X30" s="14"/>
      <c r="Y30" s="14">
        <f>SUM(Y31:Y33)</f>
        <v>2291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1" t="s">
        <v>264</v>
      </c>
      <c r="C31" s="17">
        <v>0</v>
      </c>
      <c r="D31" s="17"/>
      <c r="E31" s="17">
        <v>0</v>
      </c>
      <c r="F31" s="17"/>
      <c r="G31" s="17">
        <v>0</v>
      </c>
      <c r="H31" s="17"/>
      <c r="I31" s="17">
        <v>0</v>
      </c>
      <c r="J31" s="18"/>
      <c r="K31" s="17">
        <v>0</v>
      </c>
      <c r="L31" s="17"/>
      <c r="M31" s="17">
        <v>0</v>
      </c>
      <c r="N31" s="17"/>
      <c r="O31" s="17">
        <v>0</v>
      </c>
      <c r="P31" s="17"/>
      <c r="Q31" s="17">
        <v>0</v>
      </c>
      <c r="R31" s="18"/>
      <c r="S31" s="17">
        <v>0</v>
      </c>
      <c r="T31" s="17"/>
      <c r="U31" s="17">
        <v>0</v>
      </c>
      <c r="V31" s="18"/>
      <c r="W31" s="17">
        <f>+S31+M31+E31</f>
        <v>0</v>
      </c>
      <c r="X31" s="17"/>
      <c r="Y31" s="17">
        <f>+U31+Q31+I31</f>
        <v>0</v>
      </c>
      <c r="Z31" s="12"/>
      <c r="AA31" s="12"/>
      <c r="AB31" s="12"/>
      <c r="AC31" s="12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1" t="s">
        <v>265</v>
      </c>
      <c r="C32" s="17">
        <v>23</v>
      </c>
      <c r="D32" s="17"/>
      <c r="E32" s="17">
        <v>368</v>
      </c>
      <c r="F32" s="17"/>
      <c r="G32" s="17">
        <f>+E32/C32</f>
        <v>16</v>
      </c>
      <c r="H32" s="17"/>
      <c r="I32" s="17">
        <v>840</v>
      </c>
      <c r="J32" s="18"/>
      <c r="K32" s="17">
        <v>0</v>
      </c>
      <c r="L32" s="17"/>
      <c r="M32" s="17">
        <v>0</v>
      </c>
      <c r="N32" s="17"/>
      <c r="O32" s="17">
        <v>0</v>
      </c>
      <c r="P32" s="17"/>
      <c r="Q32" s="17">
        <v>0</v>
      </c>
      <c r="R32" s="18"/>
      <c r="S32" s="17">
        <v>75</v>
      </c>
      <c r="T32" s="17"/>
      <c r="U32" s="17">
        <v>95</v>
      </c>
      <c r="V32" s="18"/>
      <c r="W32" s="17">
        <f t="shared" si="1"/>
        <v>443</v>
      </c>
      <c r="X32" s="17"/>
      <c r="Y32" s="17">
        <f t="shared" si="0"/>
        <v>935</v>
      </c>
      <c r="Z32" s="12"/>
      <c r="AA32" s="12"/>
      <c r="AB32" s="12"/>
      <c r="AC32" s="1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1" t="s">
        <v>247</v>
      </c>
      <c r="C33" s="17">
        <v>4</v>
      </c>
      <c r="D33" s="17"/>
      <c r="E33" s="17">
        <v>452</v>
      </c>
      <c r="F33" s="17"/>
      <c r="G33" s="17">
        <f>+E33/C33</f>
        <v>113</v>
      </c>
      <c r="H33" s="17"/>
      <c r="I33" s="17">
        <v>1356</v>
      </c>
      <c r="J33" s="18"/>
      <c r="K33" s="17">
        <v>0</v>
      </c>
      <c r="L33" s="17"/>
      <c r="M33" s="17">
        <v>0</v>
      </c>
      <c r="N33" s="17"/>
      <c r="O33" s="17">
        <v>0</v>
      </c>
      <c r="P33" s="17"/>
      <c r="Q33" s="17">
        <v>0</v>
      </c>
      <c r="R33" s="18"/>
      <c r="S33" s="17">
        <v>0</v>
      </c>
      <c r="T33" s="17"/>
      <c r="U33" s="17">
        <v>0</v>
      </c>
      <c r="V33" s="18"/>
      <c r="W33" s="17">
        <f t="shared" si="1"/>
        <v>452</v>
      </c>
      <c r="X33" s="17"/>
      <c r="Y33" s="17">
        <f t="shared" si="0"/>
        <v>1356</v>
      </c>
      <c r="Z33" s="12"/>
      <c r="AA33" s="12"/>
      <c r="AB33" s="12"/>
      <c r="AC33" s="1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3:64" ht="12.75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7"/>
      <c r="R34" s="18"/>
      <c r="S34" s="17"/>
      <c r="T34" s="17"/>
      <c r="U34" s="17"/>
      <c r="V34" s="18"/>
      <c r="W34" s="17"/>
      <c r="X34" s="17"/>
      <c r="Y34" s="17"/>
      <c r="Z34" s="12"/>
      <c r="AA34" s="12"/>
      <c r="AB34" s="12"/>
      <c r="AC34" s="1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3:64" ht="12.75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7"/>
      <c r="R35" s="18"/>
      <c r="S35" s="17"/>
      <c r="T35" s="17"/>
      <c r="U35" s="17"/>
      <c r="V35" s="18"/>
      <c r="W35" s="17"/>
      <c r="X35" s="17"/>
      <c r="Y35" s="17"/>
      <c r="Z35" s="12"/>
      <c r="AA35" s="12"/>
      <c r="AB35" s="12"/>
      <c r="AC35" s="1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254" ht="12.75">
      <c r="A36" s="16" t="s">
        <v>273</v>
      </c>
      <c r="B36" s="16"/>
      <c r="C36" s="14">
        <f>C40+C38+C121+C41+C44+C45+C46+C47+C48+C50+C54+C51+C57+C60+C64+C71+C74+C83+C88+C94+C99+C100+C103+C49+C107+C111+C115+C118+C68+C39+C124+C42+C43+C81+C86</f>
        <v>1557</v>
      </c>
      <c r="D36" s="14"/>
      <c r="E36" s="14">
        <f>E40+E38+E121+E41+E44+E45+E46+E47+E48+E50+E54+E51+E57+E60+E64+E71+E74+E83+E88+E94+E99+E100+E103+E49+E107+E111+E115+E118+E68+E39+E124+E42+E43+E81+E86</f>
        <v>53109</v>
      </c>
      <c r="F36" s="14"/>
      <c r="G36" s="14">
        <f>E36/C36</f>
        <v>34.10982658959538</v>
      </c>
      <c r="H36" s="14"/>
      <c r="I36" s="14">
        <f>I40+I38+I121+I41+I44+I45+I46+I47+I48+I50+I54+I51+I57+I60+I64+I71+I74+I83+I88+I94+I99+I100+I103+I49+I107+I111+I115+I118+I68+I39+I124+I42+I43+I81+I86</f>
        <v>160386</v>
      </c>
      <c r="J36" s="15"/>
      <c r="K36" s="14">
        <f>K40+K38+K121+K41+K44+K45+K46+K47+K48+K50+K54+K51+K57+K60+K64+K71+K74+K83+K88+K94+K99+K100+K103+K49+K107+K111+K115+K118+K68+K39+K124+K42+K43+K81+K86</f>
        <v>210</v>
      </c>
      <c r="L36" s="14"/>
      <c r="M36" s="14">
        <f>M40+M38+M121+M41+M44+M45+M46+M47+M48+M50+M54+M51+M57+M60+M64+M71+M74+M83+M88+M94+M99+M100+M103+M49+M107+M111+M115+M118+M68+M39+M124+M42+M43+M81+M86</f>
        <v>4812</v>
      </c>
      <c r="N36" s="14"/>
      <c r="O36" s="14">
        <f>M36/K36</f>
        <v>22.914285714285715</v>
      </c>
      <c r="P36" s="14"/>
      <c r="Q36" s="14">
        <f>Q40+Q38+Q121+Q41+Q44+Q45+Q46+Q47+Q48+Q50+Q54+Q51+Q57+Q60+Q64+Q71+Q74+Q83+Q88+Q94+Q99+Q100+Q103+Q49+Q107+Q111+Q115+Q118+Q68+Q39+Q124+Q42+Q43+Q81+Q86</f>
        <v>4843</v>
      </c>
      <c r="R36" s="15"/>
      <c r="S36" s="14">
        <f>S40+S38+S121+S41+S44+S45+S46+S47+S48+S50+S54+S51+S57+S60+S64+S71+S74+S83+S88+S94+S99+S100+S103+S49+S107+S111+S115+S118+S68+S39+S124+S42+S43+S81+S86</f>
        <v>1385</v>
      </c>
      <c r="T36" s="14"/>
      <c r="U36" s="14">
        <f>U40+U38+U121+U41+U44+U45+U46+U47+U48+U50+U54+U51+U57+U60+U64+U71+U74+U83+U88+U94+U99+U100+U103+U49+U107+U111+U115+U118+U68+U39+U124+U42+U43+U81+U86</f>
        <v>4268</v>
      </c>
      <c r="V36" s="15"/>
      <c r="W36" s="14">
        <f>W40+W38+W121+W41+W44+W45+W46+W47+W48+W50+W54+W51+W57+W60+W64+W71+W74+W83+W88+W94+W99+W100+W103+W49+W107+W111+W115+W118+W68+W39+W124+W42+W43+W81+W86</f>
        <v>59306</v>
      </c>
      <c r="X36" s="14"/>
      <c r="Y36" s="14">
        <f>Y40+Y38+Y121+Y41+Y44+Y45+Y46+Y47+Y48+Y50+Y54+Y51+Y57+Y60+Y64+Y71+Y74+Y83+Y88+Y94+Y99+Y100+Y103+Y49+Y107+Y111+Y115+Y118+Y68+Y39+Y124+Y42+Y43+Y81+Y86</f>
        <v>169497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8.25" customHeight="1">
      <c r="A37" s="16"/>
      <c r="B37" s="16"/>
      <c r="C37" s="14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4"/>
      <c r="Q37" s="14"/>
      <c r="R37" s="15"/>
      <c r="S37" s="14"/>
      <c r="T37" s="14"/>
      <c r="U37" s="14"/>
      <c r="V37" s="15"/>
      <c r="W37" s="14"/>
      <c r="X37" s="14"/>
      <c r="Y37" s="14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64" ht="12.75">
      <c r="A38" s="11" t="s">
        <v>3</v>
      </c>
      <c r="C38" s="17">
        <v>35</v>
      </c>
      <c r="D38" s="17"/>
      <c r="E38" s="17">
        <v>878</v>
      </c>
      <c r="F38" s="17"/>
      <c r="G38" s="17">
        <f aca="true" t="shared" si="2" ref="G38:G49">+E38/C38</f>
        <v>25.085714285714285</v>
      </c>
      <c r="H38" s="17"/>
      <c r="I38" s="17">
        <v>2634</v>
      </c>
      <c r="J38" s="18"/>
      <c r="K38" s="17">
        <v>0</v>
      </c>
      <c r="L38" s="17"/>
      <c r="M38" s="17">
        <v>0</v>
      </c>
      <c r="N38" s="17"/>
      <c r="O38" s="17">
        <v>0</v>
      </c>
      <c r="P38" s="17"/>
      <c r="Q38" s="17">
        <v>0</v>
      </c>
      <c r="R38" s="18"/>
      <c r="S38" s="17">
        <v>17</v>
      </c>
      <c r="T38" s="27"/>
      <c r="U38" s="17">
        <v>51</v>
      </c>
      <c r="V38" s="18"/>
      <c r="W38" s="17">
        <f aca="true" t="shared" si="3" ref="W38:W50">E38+M38+S38+AD38</f>
        <v>895</v>
      </c>
      <c r="X38" s="17"/>
      <c r="Y38" s="17">
        <f aca="true" t="shared" si="4" ref="Y38:Y50">I38+Q38+U38+AE38</f>
        <v>2685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11" t="s">
        <v>166</v>
      </c>
      <c r="C39" s="17">
        <v>0</v>
      </c>
      <c r="D39" s="17"/>
      <c r="E39" s="17">
        <v>0</v>
      </c>
      <c r="F39" s="17"/>
      <c r="G39" s="17">
        <v>0</v>
      </c>
      <c r="H39" s="17"/>
      <c r="I39" s="17">
        <v>0</v>
      </c>
      <c r="J39" s="18"/>
      <c r="K39" s="17">
        <v>0</v>
      </c>
      <c r="L39" s="17"/>
      <c r="M39" s="17">
        <v>0</v>
      </c>
      <c r="N39" s="17"/>
      <c r="O39" s="17">
        <v>0</v>
      </c>
      <c r="P39" s="17"/>
      <c r="Q39" s="17">
        <v>0</v>
      </c>
      <c r="R39" s="18"/>
      <c r="S39" s="17">
        <v>3</v>
      </c>
      <c r="T39" s="27"/>
      <c r="U39" s="17">
        <v>3</v>
      </c>
      <c r="V39" s="18"/>
      <c r="W39" s="17">
        <f t="shared" si="3"/>
        <v>3</v>
      </c>
      <c r="X39" s="17"/>
      <c r="Y39" s="17">
        <f t="shared" si="4"/>
        <v>3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11" t="s">
        <v>222</v>
      </c>
      <c r="C40" s="17">
        <v>8</v>
      </c>
      <c r="D40" s="17"/>
      <c r="E40" s="17">
        <v>186</v>
      </c>
      <c r="F40" s="17"/>
      <c r="G40" s="17">
        <f t="shared" si="2"/>
        <v>23.25</v>
      </c>
      <c r="H40" s="17"/>
      <c r="I40" s="17">
        <v>558</v>
      </c>
      <c r="J40" s="18"/>
      <c r="K40" s="17">
        <v>0</v>
      </c>
      <c r="L40" s="17"/>
      <c r="M40" s="17">
        <v>0</v>
      </c>
      <c r="N40" s="17"/>
      <c r="O40" s="17">
        <v>0</v>
      </c>
      <c r="P40" s="17"/>
      <c r="Q40" s="17">
        <v>0</v>
      </c>
      <c r="R40" s="18"/>
      <c r="S40" s="17">
        <v>6</v>
      </c>
      <c r="T40" s="27"/>
      <c r="U40" s="17">
        <v>18</v>
      </c>
      <c r="V40" s="18"/>
      <c r="W40" s="17">
        <f>E40+M40+S40+AD40</f>
        <v>192</v>
      </c>
      <c r="X40" s="17"/>
      <c r="Y40" s="17">
        <f>I40+Q40+U40+AE40</f>
        <v>576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2.75">
      <c r="A41" s="11" t="s">
        <v>4</v>
      </c>
      <c r="C41" s="17">
        <v>16</v>
      </c>
      <c r="D41" s="17"/>
      <c r="E41" s="17">
        <v>296</v>
      </c>
      <c r="F41" s="17"/>
      <c r="G41" s="17">
        <f t="shared" si="2"/>
        <v>18.5</v>
      </c>
      <c r="H41" s="17"/>
      <c r="I41" s="17">
        <v>888</v>
      </c>
      <c r="J41" s="18"/>
      <c r="K41" s="17"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8"/>
      <c r="S41" s="17">
        <v>20</v>
      </c>
      <c r="T41" s="27"/>
      <c r="U41" s="17">
        <v>63</v>
      </c>
      <c r="V41" s="18"/>
      <c r="W41" s="17">
        <f t="shared" si="3"/>
        <v>316</v>
      </c>
      <c r="X41" s="17"/>
      <c r="Y41" s="17">
        <f t="shared" si="4"/>
        <v>951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11" t="s">
        <v>278</v>
      </c>
      <c r="C42" s="17">
        <v>1</v>
      </c>
      <c r="D42" s="17"/>
      <c r="E42" s="17">
        <v>100</v>
      </c>
      <c r="F42" s="17"/>
      <c r="G42" s="17">
        <f t="shared" si="2"/>
        <v>100</v>
      </c>
      <c r="H42" s="17"/>
      <c r="I42" s="17">
        <v>300</v>
      </c>
      <c r="J42" s="18"/>
      <c r="K42" s="17"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8"/>
      <c r="S42" s="17">
        <v>0</v>
      </c>
      <c r="T42" s="17"/>
      <c r="U42" s="17">
        <v>0</v>
      </c>
      <c r="V42" s="18"/>
      <c r="W42" s="17">
        <f t="shared" si="3"/>
        <v>100</v>
      </c>
      <c r="X42" s="17"/>
      <c r="Y42" s="17">
        <f t="shared" si="4"/>
        <v>300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2.75">
      <c r="A43" s="11" t="s">
        <v>277</v>
      </c>
      <c r="C43" s="17">
        <v>0</v>
      </c>
      <c r="D43" s="17"/>
      <c r="E43" s="17">
        <v>0</v>
      </c>
      <c r="F43" s="17"/>
      <c r="G43" s="17">
        <v>0</v>
      </c>
      <c r="H43" s="17"/>
      <c r="I43" s="17">
        <v>0</v>
      </c>
      <c r="J43" s="18"/>
      <c r="K43" s="17"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18"/>
      <c r="S43" s="17">
        <v>0</v>
      </c>
      <c r="T43" s="17"/>
      <c r="U43" s="17">
        <v>0</v>
      </c>
      <c r="V43" s="18"/>
      <c r="W43" s="17">
        <f t="shared" si="3"/>
        <v>0</v>
      </c>
      <c r="X43" s="17"/>
      <c r="Y43" s="17">
        <f t="shared" si="4"/>
        <v>0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11" t="s">
        <v>163</v>
      </c>
      <c r="C44" s="17">
        <v>4</v>
      </c>
      <c r="D44" s="17"/>
      <c r="E44" s="17">
        <v>86</v>
      </c>
      <c r="F44" s="17"/>
      <c r="G44" s="17">
        <f t="shared" si="2"/>
        <v>21.5</v>
      </c>
      <c r="H44" s="17"/>
      <c r="I44" s="17">
        <v>258</v>
      </c>
      <c r="J44" s="18"/>
      <c r="K44" s="17">
        <v>0</v>
      </c>
      <c r="L44" s="17"/>
      <c r="M44" s="17">
        <v>0</v>
      </c>
      <c r="N44" s="17"/>
      <c r="O44" s="17">
        <v>0</v>
      </c>
      <c r="P44" s="17"/>
      <c r="Q44" s="17">
        <v>0</v>
      </c>
      <c r="R44" s="18"/>
      <c r="S44" s="17">
        <v>0</v>
      </c>
      <c r="T44" s="27"/>
      <c r="U44" s="17">
        <v>0</v>
      </c>
      <c r="V44" s="18"/>
      <c r="W44" s="17">
        <f t="shared" si="3"/>
        <v>86</v>
      </c>
      <c r="X44" s="17"/>
      <c r="Y44" s="17">
        <f t="shared" si="4"/>
        <v>258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2.75">
      <c r="A45" s="11" t="s">
        <v>190</v>
      </c>
      <c r="C45" s="17">
        <v>15</v>
      </c>
      <c r="D45" s="17"/>
      <c r="E45" s="17">
        <v>157</v>
      </c>
      <c r="F45" s="17"/>
      <c r="G45" s="17">
        <f t="shared" si="2"/>
        <v>10.466666666666667</v>
      </c>
      <c r="H45" s="17"/>
      <c r="I45" s="17">
        <v>471</v>
      </c>
      <c r="J45" s="18"/>
      <c r="K45" s="17">
        <v>0</v>
      </c>
      <c r="L45" s="17"/>
      <c r="M45" s="17">
        <v>0</v>
      </c>
      <c r="N45" s="17"/>
      <c r="O45" s="17">
        <v>0</v>
      </c>
      <c r="P45" s="17"/>
      <c r="Q45" s="17">
        <v>0</v>
      </c>
      <c r="R45" s="18"/>
      <c r="S45" s="17">
        <v>11</v>
      </c>
      <c r="T45" s="27"/>
      <c r="U45" s="17">
        <v>33</v>
      </c>
      <c r="V45" s="18"/>
      <c r="W45" s="17">
        <f t="shared" si="3"/>
        <v>168</v>
      </c>
      <c r="X45" s="17"/>
      <c r="Y45" s="17">
        <f t="shared" si="4"/>
        <v>504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2.75">
      <c r="A46" s="11" t="s">
        <v>5</v>
      </c>
      <c r="C46" s="17">
        <v>0</v>
      </c>
      <c r="D46" s="17"/>
      <c r="E46" s="17">
        <v>0</v>
      </c>
      <c r="F46" s="17"/>
      <c r="G46" s="17">
        <v>0</v>
      </c>
      <c r="H46" s="17"/>
      <c r="I46" s="17">
        <v>0</v>
      </c>
      <c r="J46" s="18"/>
      <c r="K46" s="17">
        <v>0</v>
      </c>
      <c r="L46" s="17"/>
      <c r="M46" s="17">
        <v>0</v>
      </c>
      <c r="N46" s="17"/>
      <c r="O46" s="17">
        <v>0</v>
      </c>
      <c r="P46" s="17"/>
      <c r="Q46" s="17">
        <v>0</v>
      </c>
      <c r="R46" s="18"/>
      <c r="S46" s="17">
        <v>0</v>
      </c>
      <c r="T46" s="17"/>
      <c r="U46" s="17">
        <v>0</v>
      </c>
      <c r="V46" s="18"/>
      <c r="W46" s="17">
        <f t="shared" si="3"/>
        <v>0</v>
      </c>
      <c r="X46" s="17"/>
      <c r="Y46" s="17">
        <f t="shared" si="4"/>
        <v>0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2.75">
      <c r="A47" s="11" t="s">
        <v>223</v>
      </c>
      <c r="C47" s="17">
        <v>0</v>
      </c>
      <c r="D47" s="17"/>
      <c r="E47" s="17">
        <v>0</v>
      </c>
      <c r="F47" s="17"/>
      <c r="G47" s="17">
        <v>0</v>
      </c>
      <c r="H47" s="17"/>
      <c r="I47" s="17">
        <v>0</v>
      </c>
      <c r="J47" s="18"/>
      <c r="K47" s="17"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8"/>
      <c r="S47" s="17">
        <v>14</v>
      </c>
      <c r="T47" s="27"/>
      <c r="U47" s="17">
        <v>42</v>
      </c>
      <c r="V47" s="18"/>
      <c r="W47" s="17">
        <f>E47+M47+S47+AD47</f>
        <v>14</v>
      </c>
      <c r="X47" s="17"/>
      <c r="Y47" s="17">
        <f>I47+Q47+U47+AE47</f>
        <v>42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2.75">
      <c r="A48" s="11" t="s">
        <v>165</v>
      </c>
      <c r="C48" s="17">
        <v>8</v>
      </c>
      <c r="D48" s="17"/>
      <c r="E48" s="17">
        <v>40</v>
      </c>
      <c r="F48" s="17"/>
      <c r="G48" s="17">
        <f t="shared" si="2"/>
        <v>5</v>
      </c>
      <c r="H48" s="17"/>
      <c r="I48" s="17">
        <v>120</v>
      </c>
      <c r="J48" s="18"/>
      <c r="K48" s="17">
        <v>0</v>
      </c>
      <c r="L48" s="17"/>
      <c r="M48" s="17">
        <v>0</v>
      </c>
      <c r="N48" s="17"/>
      <c r="O48" s="17">
        <v>0</v>
      </c>
      <c r="P48" s="17"/>
      <c r="Q48" s="17">
        <v>0</v>
      </c>
      <c r="R48" s="18"/>
      <c r="S48" s="17">
        <v>23</v>
      </c>
      <c r="T48" s="17"/>
      <c r="U48" s="17">
        <v>147</v>
      </c>
      <c r="V48" s="18"/>
      <c r="W48" s="17">
        <f t="shared" si="3"/>
        <v>63</v>
      </c>
      <c r="X48" s="17"/>
      <c r="Y48" s="17">
        <f t="shared" si="4"/>
        <v>267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2.75">
      <c r="A49" s="29" t="s">
        <v>292</v>
      </c>
      <c r="C49" s="17">
        <v>1</v>
      </c>
      <c r="D49" s="17"/>
      <c r="E49" s="17">
        <v>25</v>
      </c>
      <c r="F49" s="17"/>
      <c r="G49" s="17">
        <f t="shared" si="2"/>
        <v>25</v>
      </c>
      <c r="H49" s="17"/>
      <c r="I49" s="17">
        <v>75</v>
      </c>
      <c r="J49" s="18"/>
      <c r="K49" s="17">
        <v>0</v>
      </c>
      <c r="L49" s="17"/>
      <c r="M49" s="17">
        <v>0</v>
      </c>
      <c r="N49" s="17"/>
      <c r="O49" s="17">
        <v>0</v>
      </c>
      <c r="P49" s="17"/>
      <c r="Q49" s="17">
        <v>0</v>
      </c>
      <c r="R49" s="18"/>
      <c r="S49" s="17">
        <v>0</v>
      </c>
      <c r="T49" s="17"/>
      <c r="U49" s="17">
        <v>0</v>
      </c>
      <c r="V49" s="18"/>
      <c r="W49" s="17">
        <f t="shared" si="3"/>
        <v>25</v>
      </c>
      <c r="X49" s="17"/>
      <c r="Y49" s="17">
        <f t="shared" si="4"/>
        <v>75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2.75">
      <c r="A50" s="11" t="s">
        <v>171</v>
      </c>
      <c r="C50" s="17">
        <v>4</v>
      </c>
      <c r="D50" s="17"/>
      <c r="E50" s="17">
        <v>107</v>
      </c>
      <c r="F50" s="17"/>
      <c r="G50" s="17">
        <f>+E50/C50</f>
        <v>26.75</v>
      </c>
      <c r="H50" s="17"/>
      <c r="I50" s="17">
        <v>185</v>
      </c>
      <c r="J50" s="18"/>
      <c r="K50" s="17">
        <v>4</v>
      </c>
      <c r="L50" s="17"/>
      <c r="M50" s="17">
        <v>95</v>
      </c>
      <c r="N50" s="17"/>
      <c r="O50" s="17">
        <f>+M50/K50</f>
        <v>23.75</v>
      </c>
      <c r="P50" s="17"/>
      <c r="Q50" s="17">
        <v>95</v>
      </c>
      <c r="R50" s="18"/>
      <c r="S50" s="17">
        <v>0</v>
      </c>
      <c r="T50" s="27"/>
      <c r="U50" s="17">
        <v>0</v>
      </c>
      <c r="V50" s="18"/>
      <c r="W50" s="17">
        <f t="shared" si="3"/>
        <v>202</v>
      </c>
      <c r="X50" s="17"/>
      <c r="Y50" s="17">
        <f t="shared" si="4"/>
        <v>280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s="13" customFormat="1" ht="12.75">
      <c r="A51" s="11" t="s">
        <v>197</v>
      </c>
      <c r="C51" s="14">
        <f>+C52+C53</f>
        <v>31</v>
      </c>
      <c r="D51" s="14"/>
      <c r="E51" s="14">
        <f>+E52+E53</f>
        <v>1023</v>
      </c>
      <c r="F51" s="14"/>
      <c r="G51" s="14">
        <f>E51/C51</f>
        <v>33</v>
      </c>
      <c r="H51" s="14"/>
      <c r="I51" s="14">
        <f>+I52+I53</f>
        <v>3069</v>
      </c>
      <c r="J51" s="15"/>
      <c r="K51" s="14">
        <f>+K52+K53</f>
        <v>0</v>
      </c>
      <c r="L51" s="14"/>
      <c r="M51" s="14">
        <f>+M52+M53</f>
        <v>0</v>
      </c>
      <c r="N51" s="14"/>
      <c r="O51" s="14">
        <v>0</v>
      </c>
      <c r="P51" s="14"/>
      <c r="Q51" s="14">
        <f>+Q52+Q53</f>
        <v>0</v>
      </c>
      <c r="R51" s="15"/>
      <c r="S51" s="14">
        <f>+S52+S53</f>
        <v>15</v>
      </c>
      <c r="T51" s="14"/>
      <c r="U51" s="14">
        <f>+U52+U53</f>
        <v>45</v>
      </c>
      <c r="V51" s="15"/>
      <c r="W51" s="14">
        <f>+W52+W53</f>
        <v>1038</v>
      </c>
      <c r="X51" s="14"/>
      <c r="Y51" s="14">
        <f>+Y52+Y53</f>
        <v>3114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2.75">
      <c r="A52" s="11" t="s">
        <v>198</v>
      </c>
      <c r="C52" s="17">
        <v>26</v>
      </c>
      <c r="D52" s="17"/>
      <c r="E52" s="17">
        <v>683</v>
      </c>
      <c r="F52" s="17"/>
      <c r="G52" s="17">
        <f>+E52/C52</f>
        <v>26.26923076923077</v>
      </c>
      <c r="H52" s="17"/>
      <c r="I52" s="17">
        <v>2049</v>
      </c>
      <c r="J52" s="18"/>
      <c r="K52" s="17">
        <v>0</v>
      </c>
      <c r="L52" s="17"/>
      <c r="M52" s="17">
        <v>0</v>
      </c>
      <c r="N52" s="17"/>
      <c r="O52" s="17">
        <v>0</v>
      </c>
      <c r="P52" s="17"/>
      <c r="Q52" s="17">
        <v>0</v>
      </c>
      <c r="R52" s="18"/>
      <c r="S52" s="17">
        <v>15</v>
      </c>
      <c r="T52" s="27"/>
      <c r="U52" s="17">
        <v>45</v>
      </c>
      <c r="V52" s="18"/>
      <c r="W52" s="17">
        <f>E52+M52+S52+AD52</f>
        <v>698</v>
      </c>
      <c r="X52" s="17"/>
      <c r="Y52" s="17">
        <f>I52+Q52+U52+AE52</f>
        <v>2094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2.75">
      <c r="A53" s="11" t="s">
        <v>5</v>
      </c>
      <c r="C53" s="17">
        <v>5</v>
      </c>
      <c r="D53" s="17"/>
      <c r="E53" s="17">
        <v>340</v>
      </c>
      <c r="F53" s="17"/>
      <c r="G53" s="17">
        <f>+E53/C53</f>
        <v>68</v>
      </c>
      <c r="H53" s="17"/>
      <c r="I53" s="17">
        <v>1020</v>
      </c>
      <c r="J53" s="18"/>
      <c r="K53" s="17">
        <v>0</v>
      </c>
      <c r="L53" s="17"/>
      <c r="M53" s="17">
        <v>0</v>
      </c>
      <c r="N53" s="17"/>
      <c r="O53" s="17">
        <v>0</v>
      </c>
      <c r="P53" s="17"/>
      <c r="Q53" s="17">
        <v>0</v>
      </c>
      <c r="R53" s="18"/>
      <c r="S53" s="17">
        <v>0</v>
      </c>
      <c r="T53" s="17"/>
      <c r="U53" s="17">
        <v>0</v>
      </c>
      <c r="V53" s="18"/>
      <c r="W53" s="17">
        <f>E53+M53+S53+AD53</f>
        <v>340</v>
      </c>
      <c r="X53" s="17"/>
      <c r="Y53" s="17">
        <f>I53+Q53+U53+AE53</f>
        <v>1020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s="13" customFormat="1" ht="12.75">
      <c r="A54" s="11" t="s">
        <v>221</v>
      </c>
      <c r="C54" s="14">
        <f>+C55+C56</f>
        <v>26</v>
      </c>
      <c r="D54" s="14"/>
      <c r="E54" s="14">
        <f>+E55+E56</f>
        <v>877</v>
      </c>
      <c r="F54" s="14"/>
      <c r="G54" s="14">
        <f>E54/C54</f>
        <v>33.73076923076923</v>
      </c>
      <c r="H54" s="14"/>
      <c r="I54" s="14">
        <f>+I55+I56</f>
        <v>2665</v>
      </c>
      <c r="J54" s="15"/>
      <c r="K54" s="14">
        <f>+K55+K56</f>
        <v>2</v>
      </c>
      <c r="L54" s="14"/>
      <c r="M54" s="14">
        <f>+M55+M56</f>
        <v>34</v>
      </c>
      <c r="N54" s="14"/>
      <c r="O54" s="14">
        <f>M54/K54</f>
        <v>17</v>
      </c>
      <c r="P54" s="14"/>
      <c r="Q54" s="14">
        <f>+Q55+Q56</f>
        <v>0</v>
      </c>
      <c r="R54" s="15"/>
      <c r="S54" s="14">
        <f>+S55+S56</f>
        <v>28</v>
      </c>
      <c r="T54" s="25"/>
      <c r="U54" s="14">
        <f>+U55+U56</f>
        <v>82</v>
      </c>
      <c r="V54" s="15"/>
      <c r="W54" s="14">
        <f>+W55+W56</f>
        <v>939</v>
      </c>
      <c r="X54" s="14"/>
      <c r="Y54" s="14">
        <f>+Y55+Y56</f>
        <v>2747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2.75">
      <c r="A55" s="11" t="s">
        <v>26</v>
      </c>
      <c r="C55" s="17">
        <v>26</v>
      </c>
      <c r="D55" s="17"/>
      <c r="E55" s="17">
        <v>877</v>
      </c>
      <c r="F55" s="17"/>
      <c r="G55" s="17">
        <f>+E55/C55</f>
        <v>33.73076923076923</v>
      </c>
      <c r="H55" s="17"/>
      <c r="I55" s="17">
        <v>2665</v>
      </c>
      <c r="J55" s="18"/>
      <c r="K55" s="17">
        <v>2</v>
      </c>
      <c r="L55" s="17"/>
      <c r="M55" s="17">
        <v>34</v>
      </c>
      <c r="N55" s="17"/>
      <c r="O55" s="17">
        <f>+M55/K55</f>
        <v>17</v>
      </c>
      <c r="P55" s="17"/>
      <c r="Q55" s="17">
        <v>0</v>
      </c>
      <c r="R55" s="18"/>
      <c r="S55" s="17">
        <v>28</v>
      </c>
      <c r="T55" s="17"/>
      <c r="U55" s="17">
        <v>82</v>
      </c>
      <c r="V55" s="18"/>
      <c r="W55" s="17">
        <f>E55+M55+S55+AD55</f>
        <v>939</v>
      </c>
      <c r="X55" s="17"/>
      <c r="Y55" s="17">
        <f>I55+Q55+U55+AE55</f>
        <v>2747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12.75">
      <c r="A56" s="11" t="s">
        <v>5</v>
      </c>
      <c r="C56" s="17">
        <v>0</v>
      </c>
      <c r="D56" s="17"/>
      <c r="E56" s="17">
        <v>0</v>
      </c>
      <c r="F56" s="17"/>
      <c r="G56" s="17">
        <v>0</v>
      </c>
      <c r="H56" s="17"/>
      <c r="I56" s="17">
        <v>0</v>
      </c>
      <c r="J56" s="18"/>
      <c r="K56" s="17">
        <v>0</v>
      </c>
      <c r="L56" s="17"/>
      <c r="M56" s="17">
        <v>0</v>
      </c>
      <c r="N56" s="17"/>
      <c r="O56" s="17">
        <v>0</v>
      </c>
      <c r="P56" s="17"/>
      <c r="Q56" s="17">
        <v>0</v>
      </c>
      <c r="R56" s="18"/>
      <c r="S56" s="17">
        <v>0</v>
      </c>
      <c r="T56" s="17"/>
      <c r="U56" s="17">
        <v>0</v>
      </c>
      <c r="V56" s="18"/>
      <c r="W56" s="17">
        <f>E56+M56+S56+AD56</f>
        <v>0</v>
      </c>
      <c r="X56" s="17"/>
      <c r="Y56" s="17">
        <f>I56+Q56+U56+AE56</f>
        <v>0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13" customFormat="1" ht="12.75">
      <c r="A57" s="11" t="s">
        <v>7</v>
      </c>
      <c r="C57" s="14">
        <f>+C58+C59</f>
        <v>46</v>
      </c>
      <c r="D57" s="14"/>
      <c r="E57" s="14">
        <f>+E58+E59</f>
        <v>2138</v>
      </c>
      <c r="F57" s="14"/>
      <c r="G57" s="14">
        <f>E57/C57</f>
        <v>46.47826086956522</v>
      </c>
      <c r="H57" s="14"/>
      <c r="I57" s="14">
        <f>+I58+I59</f>
        <v>6323</v>
      </c>
      <c r="J57" s="15"/>
      <c r="K57" s="14">
        <f>+K58+K59</f>
        <v>52</v>
      </c>
      <c r="L57" s="14"/>
      <c r="M57" s="14">
        <f>+M58+M59</f>
        <v>1070</v>
      </c>
      <c r="N57" s="14"/>
      <c r="O57" s="14">
        <f>M57/K57</f>
        <v>20.576923076923077</v>
      </c>
      <c r="P57" s="14"/>
      <c r="Q57" s="14">
        <f>+Q58+Q59</f>
        <v>1316</v>
      </c>
      <c r="R57" s="15"/>
      <c r="S57" s="14">
        <f>+S58+S59</f>
        <v>79</v>
      </c>
      <c r="T57" s="14"/>
      <c r="U57" s="14">
        <f>+U58+U59</f>
        <v>279</v>
      </c>
      <c r="V57" s="15"/>
      <c r="W57" s="14">
        <f>+W58+W59</f>
        <v>3287</v>
      </c>
      <c r="X57" s="14"/>
      <c r="Y57" s="14">
        <f>+Y58+Y59</f>
        <v>7918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2.75">
      <c r="A58" s="11" t="s">
        <v>224</v>
      </c>
      <c r="C58" s="17">
        <v>46</v>
      </c>
      <c r="D58" s="17"/>
      <c r="E58" s="17">
        <v>2138</v>
      </c>
      <c r="F58" s="17"/>
      <c r="G58" s="17">
        <f>+E58/C58</f>
        <v>46.47826086956522</v>
      </c>
      <c r="H58" s="17"/>
      <c r="I58" s="17">
        <v>6323</v>
      </c>
      <c r="J58" s="18"/>
      <c r="K58" s="17">
        <v>52</v>
      </c>
      <c r="L58" s="17"/>
      <c r="M58" s="17">
        <v>1070</v>
      </c>
      <c r="N58" s="17"/>
      <c r="O58" s="17">
        <f>+M58/K58</f>
        <v>20.576923076923077</v>
      </c>
      <c r="P58" s="17"/>
      <c r="Q58" s="17">
        <v>1316</v>
      </c>
      <c r="R58" s="18"/>
      <c r="S58" s="17">
        <v>79</v>
      </c>
      <c r="T58" s="17"/>
      <c r="U58" s="17">
        <v>279</v>
      </c>
      <c r="V58" s="18"/>
      <c r="W58" s="17">
        <f>E58+M58+S58+AD58</f>
        <v>3287</v>
      </c>
      <c r="X58" s="17"/>
      <c r="Y58" s="17">
        <f>I58+Q58+U58+AE58</f>
        <v>7918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12.75">
      <c r="A59" s="11" t="s">
        <v>5</v>
      </c>
      <c r="C59" s="17">
        <v>0</v>
      </c>
      <c r="D59" s="17"/>
      <c r="E59" s="17">
        <v>0</v>
      </c>
      <c r="F59" s="17"/>
      <c r="G59" s="17">
        <v>0</v>
      </c>
      <c r="H59" s="17"/>
      <c r="I59" s="17">
        <v>0</v>
      </c>
      <c r="J59" s="18"/>
      <c r="K59" s="17">
        <v>0</v>
      </c>
      <c r="L59" s="17"/>
      <c r="M59" s="17">
        <v>0</v>
      </c>
      <c r="N59" s="17"/>
      <c r="O59" s="17">
        <v>0</v>
      </c>
      <c r="P59" s="17"/>
      <c r="Q59" s="17">
        <v>0</v>
      </c>
      <c r="R59" s="18"/>
      <c r="S59" s="17">
        <v>0</v>
      </c>
      <c r="T59" s="17"/>
      <c r="U59" s="17">
        <v>0</v>
      </c>
      <c r="V59" s="18"/>
      <c r="W59" s="17">
        <f>E59+M59+S59+AD59</f>
        <v>0</v>
      </c>
      <c r="X59" s="17"/>
      <c r="Y59" s="17">
        <f>I59+Q59+U59+AE59</f>
        <v>0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s="13" customFormat="1" ht="12.75">
      <c r="A60" s="11" t="s">
        <v>8</v>
      </c>
      <c r="C60" s="14">
        <f>+C61+C62+C63</f>
        <v>40</v>
      </c>
      <c r="D60" s="14"/>
      <c r="E60" s="14">
        <f>+E61+E62+E63</f>
        <v>2020</v>
      </c>
      <c r="F60" s="14"/>
      <c r="G60" s="14">
        <f>E60/C60</f>
        <v>50.5</v>
      </c>
      <c r="H60" s="14"/>
      <c r="I60" s="14">
        <f>+I61+I62+I63</f>
        <v>5808</v>
      </c>
      <c r="J60" s="15"/>
      <c r="K60" s="14">
        <f>+K61+K62+K63</f>
        <v>41</v>
      </c>
      <c r="L60" s="14"/>
      <c r="M60" s="14">
        <f>+M61+M62+M63</f>
        <v>1110</v>
      </c>
      <c r="N60" s="14"/>
      <c r="O60" s="14">
        <f>M60/K60</f>
        <v>27.073170731707318</v>
      </c>
      <c r="P60" s="14"/>
      <c r="Q60" s="14">
        <f>+Q61+Q62+Q63</f>
        <v>1110</v>
      </c>
      <c r="R60" s="15"/>
      <c r="S60" s="14">
        <f>+S61+S62+S63</f>
        <v>126</v>
      </c>
      <c r="T60" s="14"/>
      <c r="U60" s="14">
        <f>+U61+U62+U63</f>
        <v>279</v>
      </c>
      <c r="V60" s="15"/>
      <c r="W60" s="14">
        <f>+W61+W62+W63</f>
        <v>3256</v>
      </c>
      <c r="X60" s="14"/>
      <c r="Y60" s="14">
        <f>+Y61+Y62+Y63</f>
        <v>7197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2.75">
      <c r="A61" s="11" t="s">
        <v>225</v>
      </c>
      <c r="C61" s="17">
        <v>34</v>
      </c>
      <c r="D61" s="17"/>
      <c r="E61" s="17">
        <v>1967</v>
      </c>
      <c r="F61" s="17"/>
      <c r="G61" s="17">
        <f>+E61/C61</f>
        <v>57.85294117647059</v>
      </c>
      <c r="H61" s="17"/>
      <c r="I61" s="17">
        <v>5714</v>
      </c>
      <c r="J61" s="18"/>
      <c r="K61" s="17">
        <v>41</v>
      </c>
      <c r="L61" s="17"/>
      <c r="M61" s="17">
        <v>1110</v>
      </c>
      <c r="N61" s="17"/>
      <c r="O61" s="17">
        <f>+M61/K61</f>
        <v>27.073170731707318</v>
      </c>
      <c r="P61" s="17"/>
      <c r="Q61" s="17">
        <v>1110</v>
      </c>
      <c r="R61" s="18"/>
      <c r="S61" s="17">
        <v>108</v>
      </c>
      <c r="T61" s="17"/>
      <c r="U61" s="17">
        <v>218</v>
      </c>
      <c r="V61" s="18"/>
      <c r="W61" s="17">
        <f>E61+M61+S61+AD61</f>
        <v>3185</v>
      </c>
      <c r="X61" s="17"/>
      <c r="Y61" s="17">
        <f>I61+Q61+U61+AE61</f>
        <v>7042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254" ht="12.75">
      <c r="A62" s="11" t="s">
        <v>226</v>
      </c>
      <c r="B62" s="12"/>
      <c r="C62" s="17">
        <v>6</v>
      </c>
      <c r="D62" s="17"/>
      <c r="E62" s="17">
        <v>53</v>
      </c>
      <c r="F62" s="17"/>
      <c r="G62" s="17">
        <f>+E62/C62</f>
        <v>8.833333333333334</v>
      </c>
      <c r="H62" s="17"/>
      <c r="I62" s="17">
        <v>94</v>
      </c>
      <c r="J62" s="18"/>
      <c r="K62" s="17"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8"/>
      <c r="S62" s="17">
        <v>18</v>
      </c>
      <c r="T62" s="17"/>
      <c r="U62" s="17">
        <v>61</v>
      </c>
      <c r="V62" s="18"/>
      <c r="W62" s="17">
        <f>E62+M62+S62+AD62</f>
        <v>71</v>
      </c>
      <c r="X62" s="17"/>
      <c r="Y62" s="17">
        <f>I62+Q62+U62+AE62</f>
        <v>155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64" ht="12.75">
      <c r="A63" s="11" t="s">
        <v>5</v>
      </c>
      <c r="C63" s="17">
        <v>0</v>
      </c>
      <c r="D63" s="17"/>
      <c r="E63" s="17">
        <v>0</v>
      </c>
      <c r="F63" s="17"/>
      <c r="G63" s="17">
        <v>0</v>
      </c>
      <c r="H63" s="17"/>
      <c r="I63" s="17">
        <v>0</v>
      </c>
      <c r="J63" s="18"/>
      <c r="K63" s="17">
        <v>0</v>
      </c>
      <c r="L63" s="17"/>
      <c r="M63" s="17">
        <v>0</v>
      </c>
      <c r="N63" s="17"/>
      <c r="O63" s="17">
        <v>0</v>
      </c>
      <c r="P63" s="17"/>
      <c r="Q63" s="17">
        <v>0</v>
      </c>
      <c r="R63" s="18"/>
      <c r="S63" s="17">
        <v>0</v>
      </c>
      <c r="T63" s="17"/>
      <c r="U63" s="17">
        <v>0</v>
      </c>
      <c r="V63" s="18"/>
      <c r="W63" s="17">
        <f>E63+M63+S63+AD63</f>
        <v>0</v>
      </c>
      <c r="X63" s="17"/>
      <c r="Y63" s="17">
        <f>I63+Q63+U63+AE63</f>
        <v>0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s="13" customFormat="1" ht="12.75">
      <c r="A64" s="11" t="s">
        <v>154</v>
      </c>
      <c r="C64" s="14">
        <f>+C65+C66+C67</f>
        <v>105</v>
      </c>
      <c r="D64" s="14"/>
      <c r="E64" s="14">
        <f>+E65+E66+E67</f>
        <v>2907</v>
      </c>
      <c r="F64" s="14"/>
      <c r="G64" s="14">
        <f>E64/C64</f>
        <v>27.685714285714287</v>
      </c>
      <c r="H64" s="14"/>
      <c r="I64" s="14">
        <f>+I65+I66+I67</f>
        <v>8588</v>
      </c>
      <c r="J64" s="15"/>
      <c r="K64" s="14">
        <f>+K65+K66+K67</f>
        <v>0</v>
      </c>
      <c r="L64" s="14"/>
      <c r="M64" s="14">
        <f>+M65+M66+M67</f>
        <v>0</v>
      </c>
      <c r="N64" s="14"/>
      <c r="O64" s="14">
        <v>0</v>
      </c>
      <c r="P64" s="14"/>
      <c r="Q64" s="14">
        <f>+Q65+Q66+Q67</f>
        <v>0</v>
      </c>
      <c r="R64" s="15"/>
      <c r="S64" s="14">
        <f>+S65+S66+S67</f>
        <v>162</v>
      </c>
      <c r="T64" s="14"/>
      <c r="U64" s="14">
        <f>+U65+U66+U67</f>
        <v>588</v>
      </c>
      <c r="V64" s="15"/>
      <c r="W64" s="14">
        <f>+W65+W66+W67</f>
        <v>3069</v>
      </c>
      <c r="X64" s="14"/>
      <c r="Y64" s="14">
        <f>+Y65+Y66+Y67</f>
        <v>9176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ht="12.75">
      <c r="A65" s="11" t="s">
        <v>155</v>
      </c>
      <c r="C65" s="17">
        <v>91</v>
      </c>
      <c r="D65" s="17"/>
      <c r="E65" s="17">
        <v>2475</v>
      </c>
      <c r="F65" s="17"/>
      <c r="G65" s="17">
        <f>+E65/C65</f>
        <v>27.197802197802197</v>
      </c>
      <c r="H65" s="17"/>
      <c r="I65" s="17">
        <v>7425</v>
      </c>
      <c r="J65" s="18"/>
      <c r="K65" s="17">
        <v>0</v>
      </c>
      <c r="L65" s="17"/>
      <c r="M65" s="17">
        <v>0</v>
      </c>
      <c r="N65" s="17"/>
      <c r="O65" s="17">
        <v>0</v>
      </c>
      <c r="P65" s="17"/>
      <c r="Q65" s="17">
        <v>0</v>
      </c>
      <c r="R65" s="18"/>
      <c r="S65" s="17">
        <v>149</v>
      </c>
      <c r="T65" s="17"/>
      <c r="U65" s="17">
        <v>562</v>
      </c>
      <c r="V65" s="18"/>
      <c r="W65" s="17">
        <f>E65+M65+S65+AD65</f>
        <v>2624</v>
      </c>
      <c r="X65" s="17"/>
      <c r="Y65" s="17">
        <f>I65+Q65+U65+AE65</f>
        <v>7987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254" ht="12.75">
      <c r="A66" s="11" t="s">
        <v>11</v>
      </c>
      <c r="B66" s="12"/>
      <c r="C66" s="17">
        <v>13</v>
      </c>
      <c r="D66" s="17"/>
      <c r="E66" s="17">
        <v>397</v>
      </c>
      <c r="F66" s="17"/>
      <c r="G66" s="17">
        <f>+E66/C66</f>
        <v>30.53846153846154</v>
      </c>
      <c r="H66" s="17"/>
      <c r="I66" s="17">
        <v>1058</v>
      </c>
      <c r="J66" s="18"/>
      <c r="K66" s="17">
        <v>0</v>
      </c>
      <c r="L66" s="17"/>
      <c r="M66" s="17">
        <v>0</v>
      </c>
      <c r="N66" s="17"/>
      <c r="O66" s="17">
        <v>0</v>
      </c>
      <c r="P66" s="17"/>
      <c r="Q66" s="17">
        <v>0</v>
      </c>
      <c r="R66" s="18"/>
      <c r="S66" s="17">
        <v>13</v>
      </c>
      <c r="T66" s="17"/>
      <c r="U66" s="17">
        <v>26</v>
      </c>
      <c r="V66" s="18"/>
      <c r="W66" s="17">
        <f>E66+M66+S66+AD66</f>
        <v>410</v>
      </c>
      <c r="X66" s="17"/>
      <c r="Y66" s="17">
        <f>I66+Q66+U66+AE66</f>
        <v>1084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64" ht="12.75">
      <c r="A67" s="11" t="s">
        <v>5</v>
      </c>
      <c r="C67" s="17">
        <v>1</v>
      </c>
      <c r="D67" s="17"/>
      <c r="E67" s="17">
        <v>35</v>
      </c>
      <c r="F67" s="17"/>
      <c r="G67" s="17">
        <f>+E67/C67</f>
        <v>35</v>
      </c>
      <c r="H67" s="17"/>
      <c r="I67" s="17">
        <v>105</v>
      </c>
      <c r="J67" s="18"/>
      <c r="K67" s="17">
        <v>0</v>
      </c>
      <c r="L67" s="17"/>
      <c r="M67" s="17">
        <v>0</v>
      </c>
      <c r="N67" s="17"/>
      <c r="O67" s="17">
        <v>0</v>
      </c>
      <c r="P67" s="17"/>
      <c r="Q67" s="17">
        <v>0</v>
      </c>
      <c r="R67" s="18"/>
      <c r="S67" s="17">
        <v>0</v>
      </c>
      <c r="T67" s="17"/>
      <c r="U67" s="17">
        <v>0</v>
      </c>
      <c r="V67" s="18"/>
      <c r="W67" s="17">
        <f>E67+M67+S67+AD67</f>
        <v>35</v>
      </c>
      <c r="X67" s="17"/>
      <c r="Y67" s="17">
        <f>I67+Q67+U67+AE67</f>
        <v>105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2.75">
      <c r="A68" s="11" t="s">
        <v>9</v>
      </c>
      <c r="C68" s="14">
        <f>+C69+C70</f>
        <v>51</v>
      </c>
      <c r="D68" s="14"/>
      <c r="E68" s="14">
        <f>+E69+E70</f>
        <v>2620</v>
      </c>
      <c r="F68" s="14"/>
      <c r="G68" s="14">
        <f>E68/C68</f>
        <v>51.372549019607845</v>
      </c>
      <c r="H68" s="14"/>
      <c r="I68" s="14">
        <f>+I69+I70</f>
        <v>7976</v>
      </c>
      <c r="J68" s="15"/>
      <c r="K68" s="14">
        <f>+K69+K70</f>
        <v>0</v>
      </c>
      <c r="L68" s="14"/>
      <c r="M68" s="14">
        <f>+M69+M70</f>
        <v>0</v>
      </c>
      <c r="N68" s="14"/>
      <c r="O68" s="14">
        <v>0</v>
      </c>
      <c r="P68" s="14"/>
      <c r="Q68" s="14">
        <f>+Q69+Q70</f>
        <v>0</v>
      </c>
      <c r="R68" s="15"/>
      <c r="S68" s="14">
        <f>+S69+S70</f>
        <v>39</v>
      </c>
      <c r="T68" s="14"/>
      <c r="U68" s="14">
        <f>+U69+U70</f>
        <v>150</v>
      </c>
      <c r="V68" s="15"/>
      <c r="W68" s="14">
        <f>+W69+W70</f>
        <v>2659</v>
      </c>
      <c r="X68" s="14"/>
      <c r="Y68" s="14">
        <f>+Y69+Y70</f>
        <v>8126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2.75">
      <c r="A69" s="11" t="s">
        <v>227</v>
      </c>
      <c r="C69" s="17">
        <v>51</v>
      </c>
      <c r="D69" s="17"/>
      <c r="E69" s="17">
        <v>2620</v>
      </c>
      <c r="F69" s="17"/>
      <c r="G69" s="17">
        <f>+E69/C69</f>
        <v>51.372549019607845</v>
      </c>
      <c r="H69" s="17"/>
      <c r="I69" s="17">
        <v>7976</v>
      </c>
      <c r="J69" s="18"/>
      <c r="K69" s="17">
        <v>0</v>
      </c>
      <c r="L69" s="17"/>
      <c r="M69" s="17">
        <v>0</v>
      </c>
      <c r="N69" s="17"/>
      <c r="O69" s="17">
        <v>0</v>
      </c>
      <c r="P69" s="17"/>
      <c r="Q69" s="17">
        <v>0</v>
      </c>
      <c r="R69" s="18"/>
      <c r="S69" s="17">
        <v>39</v>
      </c>
      <c r="T69" s="17"/>
      <c r="U69" s="17">
        <v>150</v>
      </c>
      <c r="V69" s="18"/>
      <c r="W69" s="17">
        <f>E69+M69+S69+AD69</f>
        <v>2659</v>
      </c>
      <c r="X69" s="17"/>
      <c r="Y69" s="17">
        <f>I69+Q69+U69+AE69</f>
        <v>8126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12.75">
      <c r="A70" s="11" t="s">
        <v>5</v>
      </c>
      <c r="C70" s="17">
        <v>0</v>
      </c>
      <c r="D70" s="17"/>
      <c r="E70" s="17">
        <v>0</v>
      </c>
      <c r="F70" s="17"/>
      <c r="G70" s="17">
        <v>0</v>
      </c>
      <c r="H70" s="17"/>
      <c r="I70" s="17">
        <v>0</v>
      </c>
      <c r="J70" s="18"/>
      <c r="K70" s="17">
        <v>0</v>
      </c>
      <c r="L70" s="17"/>
      <c r="M70" s="17">
        <v>0</v>
      </c>
      <c r="N70" s="17"/>
      <c r="O70" s="17">
        <v>0</v>
      </c>
      <c r="P70" s="17"/>
      <c r="Q70" s="17">
        <v>0</v>
      </c>
      <c r="R70" s="18"/>
      <c r="S70" s="17">
        <v>0</v>
      </c>
      <c r="T70" s="17"/>
      <c r="U70" s="17">
        <v>0</v>
      </c>
      <c r="V70" s="18"/>
      <c r="W70" s="17">
        <f>E70+M70+S70+AD70</f>
        <v>0</v>
      </c>
      <c r="X70" s="17"/>
      <c r="Y70" s="17">
        <f>I70+Q70+U70+AE70</f>
        <v>0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254" s="13" customFormat="1" ht="12.75">
      <c r="A71" s="11" t="s">
        <v>10</v>
      </c>
      <c r="B71" s="16"/>
      <c r="C71" s="14">
        <f>+C72+C73</f>
        <v>201</v>
      </c>
      <c r="D71" s="14"/>
      <c r="E71" s="14">
        <f>+E72+E73</f>
        <v>4741</v>
      </c>
      <c r="F71" s="14"/>
      <c r="G71" s="14">
        <f>E71/C71</f>
        <v>23.587064676616915</v>
      </c>
      <c r="H71" s="14"/>
      <c r="I71" s="14">
        <f>+I72+I73</f>
        <v>14223</v>
      </c>
      <c r="J71" s="15"/>
      <c r="K71" s="14">
        <f>+K72+K73</f>
        <v>0</v>
      </c>
      <c r="L71" s="14"/>
      <c r="M71" s="14">
        <f>+M72+M73</f>
        <v>0</v>
      </c>
      <c r="N71" s="14"/>
      <c r="O71" s="14">
        <v>0</v>
      </c>
      <c r="P71" s="14"/>
      <c r="Q71" s="14">
        <f>+Q72+Q73</f>
        <v>0</v>
      </c>
      <c r="R71" s="15"/>
      <c r="S71" s="14">
        <f>+S72+S73</f>
        <v>53</v>
      </c>
      <c r="T71" s="14"/>
      <c r="U71" s="14">
        <f>+U72+U73</f>
        <v>165</v>
      </c>
      <c r="V71" s="15"/>
      <c r="W71" s="14">
        <f>+W72+W73</f>
        <v>4794</v>
      </c>
      <c r="X71" s="14"/>
      <c r="Y71" s="14">
        <f>+Y72+Y73</f>
        <v>14388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64" ht="12.75">
      <c r="A72" s="11" t="s">
        <v>183</v>
      </c>
      <c r="C72" s="17">
        <v>194</v>
      </c>
      <c r="D72" s="17"/>
      <c r="E72" s="17">
        <v>4230</v>
      </c>
      <c r="F72" s="17"/>
      <c r="G72" s="17">
        <f>+E72/C72</f>
        <v>21.804123711340207</v>
      </c>
      <c r="H72" s="17"/>
      <c r="I72" s="17">
        <v>12690</v>
      </c>
      <c r="J72" s="18"/>
      <c r="K72" s="17">
        <v>0</v>
      </c>
      <c r="L72" s="17"/>
      <c r="M72" s="17">
        <v>0</v>
      </c>
      <c r="N72" s="17"/>
      <c r="O72" s="17">
        <v>0</v>
      </c>
      <c r="P72" s="17"/>
      <c r="Q72" s="17">
        <v>0</v>
      </c>
      <c r="R72" s="18"/>
      <c r="S72" s="17">
        <v>53</v>
      </c>
      <c r="T72" s="17"/>
      <c r="U72" s="17">
        <v>165</v>
      </c>
      <c r="V72" s="18"/>
      <c r="W72" s="17">
        <f>E72+M72+S72+AD72</f>
        <v>4283</v>
      </c>
      <c r="X72" s="17"/>
      <c r="Y72" s="17">
        <f>I72+Q72+U72+AE72</f>
        <v>12855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12.75">
      <c r="A73" s="11" t="s">
        <v>5</v>
      </c>
      <c r="C73" s="17">
        <v>7</v>
      </c>
      <c r="D73" s="17"/>
      <c r="E73" s="17">
        <v>511</v>
      </c>
      <c r="F73" s="17"/>
      <c r="G73" s="17">
        <f>+E73/C73</f>
        <v>73</v>
      </c>
      <c r="H73" s="17"/>
      <c r="I73" s="17">
        <v>1533</v>
      </c>
      <c r="J73" s="18"/>
      <c r="K73" s="17">
        <v>0</v>
      </c>
      <c r="L73" s="17"/>
      <c r="M73" s="17">
        <v>0</v>
      </c>
      <c r="N73" s="17"/>
      <c r="O73" s="17">
        <v>0</v>
      </c>
      <c r="P73" s="17"/>
      <c r="Q73" s="17">
        <v>0</v>
      </c>
      <c r="R73" s="18"/>
      <c r="S73" s="17">
        <v>0</v>
      </c>
      <c r="T73" s="17"/>
      <c r="U73" s="17">
        <v>0</v>
      </c>
      <c r="V73" s="18"/>
      <c r="W73" s="17">
        <f>E73+M73+S73+AD73</f>
        <v>511</v>
      </c>
      <c r="X73" s="17"/>
      <c r="Y73" s="17">
        <f>I73+Q73+U73+AE73</f>
        <v>1533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2.75">
      <c r="A74" s="11" t="s">
        <v>15</v>
      </c>
      <c r="C74" s="14">
        <f>SUM(C75:C80)</f>
        <v>77</v>
      </c>
      <c r="D74" s="14"/>
      <c r="E74" s="14">
        <f>SUM(E75:E80)</f>
        <v>3195</v>
      </c>
      <c r="F74" s="14"/>
      <c r="G74" s="14">
        <f>E74/C74</f>
        <v>41.493506493506494</v>
      </c>
      <c r="H74" s="14"/>
      <c r="I74" s="14">
        <f>SUM(I75:I80)</f>
        <v>9648</v>
      </c>
      <c r="J74" s="15"/>
      <c r="K74" s="14">
        <f>SUM(K75:K80)</f>
        <v>38</v>
      </c>
      <c r="L74" s="14"/>
      <c r="M74" s="14">
        <f>SUM(M75:M80)</f>
        <v>783</v>
      </c>
      <c r="N74" s="14"/>
      <c r="O74" s="14">
        <f>M74/K74</f>
        <v>20.605263157894736</v>
      </c>
      <c r="P74" s="14"/>
      <c r="Q74" s="14">
        <f>SUM(Q75:Q80)</f>
        <v>783</v>
      </c>
      <c r="R74" s="15"/>
      <c r="S74" s="14">
        <f>SUM(S75:S80)</f>
        <v>105</v>
      </c>
      <c r="T74" s="14"/>
      <c r="U74" s="14">
        <f>SUM(U75:U80)</f>
        <v>399</v>
      </c>
      <c r="V74" s="15"/>
      <c r="W74" s="14">
        <f>SUM(W75:W80)</f>
        <v>4083</v>
      </c>
      <c r="X74" s="14"/>
      <c r="Y74" s="14">
        <f>SUM(Y75:Y80)</f>
        <v>10830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254" ht="12.75">
      <c r="A75" s="11" t="s">
        <v>16</v>
      </c>
      <c r="B75" s="12"/>
      <c r="C75" s="17">
        <v>19</v>
      </c>
      <c r="D75" s="17"/>
      <c r="E75" s="17">
        <v>987</v>
      </c>
      <c r="F75" s="17"/>
      <c r="G75" s="17">
        <f aca="true" t="shared" si="5" ref="G75:G80">+E75/C75</f>
        <v>51.94736842105263</v>
      </c>
      <c r="H75" s="17"/>
      <c r="I75" s="17">
        <v>2902</v>
      </c>
      <c r="J75" s="18"/>
      <c r="K75" s="17">
        <v>17</v>
      </c>
      <c r="L75" s="17"/>
      <c r="M75" s="17">
        <v>409</v>
      </c>
      <c r="N75" s="17"/>
      <c r="O75" s="17">
        <f>+M75/K75</f>
        <v>24.058823529411764</v>
      </c>
      <c r="P75" s="17"/>
      <c r="Q75" s="17">
        <v>409</v>
      </c>
      <c r="R75" s="18"/>
      <c r="S75" s="17">
        <v>28</v>
      </c>
      <c r="T75" s="17"/>
      <c r="U75" s="17">
        <v>81</v>
      </c>
      <c r="V75" s="18"/>
      <c r="W75" s="17">
        <f aca="true" t="shared" si="6" ref="W75:W80">E75+M75+S75+AD75</f>
        <v>1424</v>
      </c>
      <c r="X75" s="17"/>
      <c r="Y75" s="17">
        <f aca="true" t="shared" si="7" ref="Y75:Y80">I75+Q75+U75+AE75</f>
        <v>3392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12.75">
      <c r="A76" s="11" t="s">
        <v>17</v>
      </c>
      <c r="B76" s="12"/>
      <c r="C76" s="17">
        <v>36</v>
      </c>
      <c r="D76" s="17"/>
      <c r="E76" s="17">
        <v>652</v>
      </c>
      <c r="F76" s="17"/>
      <c r="G76" s="17">
        <f t="shared" si="5"/>
        <v>18.11111111111111</v>
      </c>
      <c r="H76" s="17"/>
      <c r="I76" s="17">
        <v>2026</v>
      </c>
      <c r="J76" s="18"/>
      <c r="K76" s="17">
        <v>0</v>
      </c>
      <c r="L76" s="17"/>
      <c r="M76" s="17">
        <v>0</v>
      </c>
      <c r="N76" s="17"/>
      <c r="O76" s="17">
        <v>0</v>
      </c>
      <c r="P76" s="17"/>
      <c r="Q76" s="17">
        <v>0</v>
      </c>
      <c r="R76" s="18"/>
      <c r="S76" s="17">
        <v>64</v>
      </c>
      <c r="T76" s="17"/>
      <c r="U76" s="17">
        <v>278</v>
      </c>
      <c r="V76" s="18"/>
      <c r="W76" s="17">
        <f t="shared" si="6"/>
        <v>716</v>
      </c>
      <c r="X76" s="17"/>
      <c r="Y76" s="17">
        <f t="shared" si="7"/>
        <v>2304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12.75">
      <c r="A77" s="11" t="s">
        <v>153</v>
      </c>
      <c r="B77" s="12"/>
      <c r="C77" s="17">
        <v>11</v>
      </c>
      <c r="D77" s="17"/>
      <c r="E77" s="17">
        <v>882</v>
      </c>
      <c r="F77" s="17"/>
      <c r="G77" s="17">
        <f t="shared" si="5"/>
        <v>80.18181818181819</v>
      </c>
      <c r="H77" s="17"/>
      <c r="I77" s="17">
        <v>2690</v>
      </c>
      <c r="J77" s="18"/>
      <c r="K77" s="17">
        <v>21</v>
      </c>
      <c r="L77" s="17"/>
      <c r="M77" s="17">
        <v>374</v>
      </c>
      <c r="N77" s="17"/>
      <c r="O77" s="17">
        <f>+M77/K77</f>
        <v>17.80952380952381</v>
      </c>
      <c r="P77" s="17"/>
      <c r="Q77" s="17">
        <v>374</v>
      </c>
      <c r="R77" s="18"/>
      <c r="S77" s="17">
        <v>7</v>
      </c>
      <c r="T77" s="17"/>
      <c r="U77" s="17">
        <v>22</v>
      </c>
      <c r="V77" s="18"/>
      <c r="W77" s="17">
        <f t="shared" si="6"/>
        <v>1263</v>
      </c>
      <c r="X77" s="17"/>
      <c r="Y77" s="17">
        <f t="shared" si="7"/>
        <v>3086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64" ht="12.75">
      <c r="A78" s="11" t="s">
        <v>195</v>
      </c>
      <c r="C78" s="17">
        <v>7</v>
      </c>
      <c r="D78" s="17"/>
      <c r="E78" s="17">
        <v>66</v>
      </c>
      <c r="F78" s="17"/>
      <c r="G78" s="17">
        <f t="shared" si="5"/>
        <v>9.428571428571429</v>
      </c>
      <c r="H78" s="17"/>
      <c r="I78" s="17">
        <v>206</v>
      </c>
      <c r="J78" s="18"/>
      <c r="K78" s="17">
        <v>0</v>
      </c>
      <c r="L78" s="17"/>
      <c r="M78" s="17">
        <v>0</v>
      </c>
      <c r="N78" s="17"/>
      <c r="O78" s="17">
        <v>0</v>
      </c>
      <c r="P78" s="17"/>
      <c r="Q78" s="17">
        <v>0</v>
      </c>
      <c r="R78" s="18"/>
      <c r="S78" s="17">
        <v>6</v>
      </c>
      <c r="T78" s="17"/>
      <c r="U78" s="17">
        <v>18</v>
      </c>
      <c r="V78" s="18"/>
      <c r="W78" s="17">
        <f t="shared" si="6"/>
        <v>72</v>
      </c>
      <c r="X78" s="17"/>
      <c r="Y78" s="17">
        <f t="shared" si="7"/>
        <v>224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2.75">
      <c r="A79" s="11" t="s">
        <v>268</v>
      </c>
      <c r="C79" s="17">
        <v>0</v>
      </c>
      <c r="D79" s="17"/>
      <c r="E79" s="17">
        <v>0</v>
      </c>
      <c r="F79" s="17"/>
      <c r="G79" s="17">
        <v>0</v>
      </c>
      <c r="H79" s="17"/>
      <c r="I79" s="17">
        <v>0</v>
      </c>
      <c r="J79" s="18"/>
      <c r="K79" s="17">
        <v>0</v>
      </c>
      <c r="L79" s="17"/>
      <c r="M79" s="17">
        <v>0</v>
      </c>
      <c r="N79" s="17"/>
      <c r="O79" s="17">
        <v>0</v>
      </c>
      <c r="P79" s="17"/>
      <c r="Q79" s="17">
        <v>0</v>
      </c>
      <c r="R79" s="18"/>
      <c r="S79" s="17">
        <v>0</v>
      </c>
      <c r="T79" s="17"/>
      <c r="U79" s="17">
        <v>0</v>
      </c>
      <c r="V79" s="18"/>
      <c r="W79" s="17">
        <f t="shared" si="6"/>
        <v>0</v>
      </c>
      <c r="X79" s="17"/>
      <c r="Y79" s="17">
        <f t="shared" si="7"/>
        <v>0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254" ht="12.75">
      <c r="A80" s="11" t="s">
        <v>5</v>
      </c>
      <c r="B80" s="12"/>
      <c r="C80" s="17">
        <v>4</v>
      </c>
      <c r="D80" s="17"/>
      <c r="E80" s="17">
        <v>608</v>
      </c>
      <c r="F80" s="17"/>
      <c r="G80" s="17">
        <f t="shared" si="5"/>
        <v>152</v>
      </c>
      <c r="H80" s="17"/>
      <c r="I80" s="17">
        <v>1824</v>
      </c>
      <c r="J80" s="18"/>
      <c r="K80" s="17">
        <v>0</v>
      </c>
      <c r="L80" s="17"/>
      <c r="M80" s="17">
        <v>0</v>
      </c>
      <c r="N80" s="17"/>
      <c r="O80" s="17">
        <v>0</v>
      </c>
      <c r="P80" s="17"/>
      <c r="Q80" s="17">
        <v>0</v>
      </c>
      <c r="R80" s="18"/>
      <c r="S80" s="17">
        <v>0</v>
      </c>
      <c r="T80" s="17"/>
      <c r="U80" s="17">
        <v>0</v>
      </c>
      <c r="V80" s="18"/>
      <c r="W80" s="17">
        <f t="shared" si="6"/>
        <v>608</v>
      </c>
      <c r="X80" s="17"/>
      <c r="Y80" s="17">
        <f t="shared" si="7"/>
        <v>1824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12.75">
      <c r="A81" s="11" t="s">
        <v>279</v>
      </c>
      <c r="B81" s="16"/>
      <c r="C81" s="14">
        <f>+C82</f>
        <v>25</v>
      </c>
      <c r="D81" s="14"/>
      <c r="E81" s="14">
        <f>+E82</f>
        <v>386</v>
      </c>
      <c r="F81" s="14"/>
      <c r="G81" s="14">
        <f>E81/C81</f>
        <v>15.44</v>
      </c>
      <c r="H81" s="14"/>
      <c r="I81" s="14">
        <f>+I82</f>
        <v>1158</v>
      </c>
      <c r="J81" s="15"/>
      <c r="K81" s="14">
        <f>+K82</f>
        <v>0</v>
      </c>
      <c r="L81" s="14"/>
      <c r="M81" s="14">
        <f>+M82</f>
        <v>0</v>
      </c>
      <c r="N81" s="14"/>
      <c r="O81" s="14">
        <v>0</v>
      </c>
      <c r="P81" s="14"/>
      <c r="Q81" s="14">
        <f>+Q82</f>
        <v>0</v>
      </c>
      <c r="R81" s="15"/>
      <c r="S81" s="14">
        <f>+S82</f>
        <v>10</v>
      </c>
      <c r="T81" s="14"/>
      <c r="U81" s="14">
        <f>+U82</f>
        <v>30</v>
      </c>
      <c r="V81" s="15"/>
      <c r="W81" s="14">
        <f>+W82</f>
        <v>396</v>
      </c>
      <c r="X81" s="14"/>
      <c r="Y81" s="14">
        <f>+Y82</f>
        <v>1188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12.75">
      <c r="A82" s="11" t="s">
        <v>163</v>
      </c>
      <c r="C82" s="17">
        <v>25</v>
      </c>
      <c r="D82" s="17"/>
      <c r="E82" s="17">
        <v>386</v>
      </c>
      <c r="F82" s="17"/>
      <c r="G82" s="17">
        <f>+E82/C82</f>
        <v>15.44</v>
      </c>
      <c r="H82" s="17"/>
      <c r="I82" s="17">
        <v>1158</v>
      </c>
      <c r="J82" s="18"/>
      <c r="K82" s="17">
        <v>0</v>
      </c>
      <c r="L82" s="17"/>
      <c r="M82" s="17">
        <v>0</v>
      </c>
      <c r="N82" s="17"/>
      <c r="O82" s="17">
        <v>0</v>
      </c>
      <c r="P82" s="17"/>
      <c r="Q82" s="17">
        <v>0</v>
      </c>
      <c r="R82" s="18"/>
      <c r="S82" s="17">
        <v>10</v>
      </c>
      <c r="T82" s="17"/>
      <c r="U82" s="17">
        <v>30</v>
      </c>
      <c r="V82" s="18"/>
      <c r="W82" s="17">
        <f>E82+M82+S82+AD82</f>
        <v>396</v>
      </c>
      <c r="X82" s="17"/>
      <c r="Y82" s="17">
        <f>I82+Q82+U82+AE82</f>
        <v>1188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s="13" customFormat="1" ht="12.75">
      <c r="A83" s="11" t="s">
        <v>18</v>
      </c>
      <c r="B83" s="16"/>
      <c r="C83" s="14">
        <f>+C84+C85</f>
        <v>92</v>
      </c>
      <c r="D83" s="14"/>
      <c r="E83" s="14">
        <f>+E84+E85</f>
        <v>3661</v>
      </c>
      <c r="F83" s="14"/>
      <c r="G83" s="14">
        <f>E83/C83</f>
        <v>39.79347826086956</v>
      </c>
      <c r="H83" s="14"/>
      <c r="I83" s="14">
        <f>+I84+I85</f>
        <v>10983</v>
      </c>
      <c r="J83" s="15"/>
      <c r="K83" s="14">
        <f>+K84+K85</f>
        <v>0</v>
      </c>
      <c r="L83" s="14"/>
      <c r="M83" s="14">
        <f>+M84+M85</f>
        <v>0</v>
      </c>
      <c r="N83" s="14"/>
      <c r="O83" s="14">
        <v>0</v>
      </c>
      <c r="P83" s="14"/>
      <c r="Q83" s="14">
        <f>+Q84+Q85</f>
        <v>0</v>
      </c>
      <c r="R83" s="15"/>
      <c r="S83" s="14">
        <f>+S84+S85</f>
        <v>25</v>
      </c>
      <c r="T83" s="14"/>
      <c r="U83" s="14">
        <f>+U84+U85</f>
        <v>83</v>
      </c>
      <c r="V83" s="15"/>
      <c r="W83" s="14">
        <f>+W84+W85</f>
        <v>3686</v>
      </c>
      <c r="X83" s="14"/>
      <c r="Y83" s="14">
        <f>+Y84+Y85</f>
        <v>11066</v>
      </c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</row>
    <row r="84" spans="1:64" ht="12.75">
      <c r="A84" s="11" t="s">
        <v>184</v>
      </c>
      <c r="C84" s="17">
        <v>66</v>
      </c>
      <c r="D84" s="17"/>
      <c r="E84" s="17">
        <v>1775</v>
      </c>
      <c r="F84" s="17"/>
      <c r="G84" s="17">
        <f>+E84/C84</f>
        <v>26.893939393939394</v>
      </c>
      <c r="H84" s="17"/>
      <c r="I84" s="17">
        <v>5325</v>
      </c>
      <c r="J84" s="18"/>
      <c r="K84" s="17">
        <v>0</v>
      </c>
      <c r="L84" s="17"/>
      <c r="M84" s="17">
        <v>0</v>
      </c>
      <c r="N84" s="17"/>
      <c r="O84" s="17">
        <v>0</v>
      </c>
      <c r="P84" s="17"/>
      <c r="Q84" s="17">
        <v>0</v>
      </c>
      <c r="R84" s="18"/>
      <c r="S84" s="17">
        <v>25</v>
      </c>
      <c r="T84" s="17"/>
      <c r="U84" s="17">
        <v>83</v>
      </c>
      <c r="V84" s="18"/>
      <c r="W84" s="17">
        <f>E84+M84+S84+AD84</f>
        <v>1800</v>
      </c>
      <c r="X84" s="17"/>
      <c r="Y84" s="17">
        <f>I84+Q84+U84+AE84</f>
        <v>5408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2.75">
      <c r="A85" s="11" t="s">
        <v>5</v>
      </c>
      <c r="C85" s="17">
        <v>26</v>
      </c>
      <c r="D85" s="17"/>
      <c r="E85" s="17">
        <v>1886</v>
      </c>
      <c r="F85" s="17"/>
      <c r="G85" s="17">
        <f>+E85/C85</f>
        <v>72.53846153846153</v>
      </c>
      <c r="H85" s="17"/>
      <c r="I85" s="17">
        <v>5658</v>
      </c>
      <c r="J85" s="18"/>
      <c r="K85" s="17">
        <v>0</v>
      </c>
      <c r="L85" s="17"/>
      <c r="M85" s="17">
        <v>0</v>
      </c>
      <c r="N85" s="17"/>
      <c r="O85" s="17">
        <v>0</v>
      </c>
      <c r="P85" s="17"/>
      <c r="Q85" s="17">
        <v>0</v>
      </c>
      <c r="R85" s="18"/>
      <c r="S85" s="17">
        <v>0</v>
      </c>
      <c r="T85" s="17"/>
      <c r="U85" s="17">
        <v>0</v>
      </c>
      <c r="V85" s="18"/>
      <c r="W85" s="17">
        <f>E85+M85+S85+AD85</f>
        <v>1886</v>
      </c>
      <c r="X85" s="17"/>
      <c r="Y85" s="17">
        <f>I85+Q85+U85+AE85</f>
        <v>5658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254" ht="12.75">
      <c r="A86" s="11" t="s">
        <v>280</v>
      </c>
      <c r="B86" s="16"/>
      <c r="C86" s="14">
        <f>+C87</f>
        <v>0</v>
      </c>
      <c r="D86" s="14"/>
      <c r="E86" s="14">
        <f>+E87</f>
        <v>0</v>
      </c>
      <c r="F86" s="14"/>
      <c r="G86" s="14">
        <v>0</v>
      </c>
      <c r="H86" s="14"/>
      <c r="I86" s="14">
        <f>+I87</f>
        <v>0</v>
      </c>
      <c r="J86" s="15"/>
      <c r="K86" s="14">
        <f>+K87</f>
        <v>0</v>
      </c>
      <c r="L86" s="14"/>
      <c r="M86" s="14">
        <f>+M87</f>
        <v>0</v>
      </c>
      <c r="N86" s="14"/>
      <c r="O86" s="14">
        <v>0</v>
      </c>
      <c r="P86" s="14"/>
      <c r="Q86" s="14">
        <f>+Q87</f>
        <v>0</v>
      </c>
      <c r="R86" s="15"/>
      <c r="S86" s="14">
        <f>+S87</f>
        <v>0</v>
      </c>
      <c r="T86" s="14"/>
      <c r="U86" s="14">
        <f>+U87</f>
        <v>0</v>
      </c>
      <c r="V86" s="15"/>
      <c r="W86" s="14">
        <f>+W87</f>
        <v>0</v>
      </c>
      <c r="X86" s="14"/>
      <c r="Y86" s="14">
        <f>+Y87</f>
        <v>0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</row>
    <row r="87" spans="1:254" ht="12.75">
      <c r="A87" s="11" t="s">
        <v>5</v>
      </c>
      <c r="C87" s="17">
        <v>0</v>
      </c>
      <c r="D87" s="17"/>
      <c r="E87" s="17">
        <v>0</v>
      </c>
      <c r="F87" s="17"/>
      <c r="G87" s="17">
        <v>0</v>
      </c>
      <c r="H87" s="17"/>
      <c r="I87" s="17">
        <v>0</v>
      </c>
      <c r="J87" s="18"/>
      <c r="K87" s="17">
        <v>0</v>
      </c>
      <c r="L87" s="17"/>
      <c r="M87" s="17">
        <v>0</v>
      </c>
      <c r="N87" s="17"/>
      <c r="O87" s="17">
        <v>0</v>
      </c>
      <c r="P87" s="17"/>
      <c r="Q87" s="17">
        <v>0</v>
      </c>
      <c r="R87" s="18"/>
      <c r="S87" s="17">
        <v>0</v>
      </c>
      <c r="T87" s="17"/>
      <c r="U87" s="17">
        <v>0</v>
      </c>
      <c r="V87" s="18"/>
      <c r="W87" s="17">
        <f>E87+M87+S87+AD87</f>
        <v>0</v>
      </c>
      <c r="X87" s="17"/>
      <c r="Y87" s="17">
        <f>I87+Q87+U87+AE87</f>
        <v>0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64" s="13" customFormat="1" ht="12.75">
      <c r="A88" s="11" t="s">
        <v>160</v>
      </c>
      <c r="C88" s="14">
        <f>SUM(C89:C93)</f>
        <v>197</v>
      </c>
      <c r="D88" s="14"/>
      <c r="E88" s="14">
        <f>SUM(E89:E93)</f>
        <v>4517</v>
      </c>
      <c r="F88" s="14"/>
      <c r="G88" s="14">
        <f>E88/C88</f>
        <v>22.928934010152282</v>
      </c>
      <c r="H88" s="14"/>
      <c r="I88" s="14">
        <f>SUM(I89:I93)</f>
        <v>15683</v>
      </c>
      <c r="J88" s="15"/>
      <c r="K88" s="14">
        <f>SUM(K89:K93)</f>
        <v>0</v>
      </c>
      <c r="L88" s="14"/>
      <c r="M88" s="14">
        <f>SUM(M89:M93)</f>
        <v>0</v>
      </c>
      <c r="N88" s="14"/>
      <c r="O88" s="14">
        <v>0</v>
      </c>
      <c r="P88" s="14"/>
      <c r="Q88" s="14">
        <f>SUM(Q89:Q93)</f>
        <v>0</v>
      </c>
      <c r="R88" s="15"/>
      <c r="S88" s="14">
        <f>SUM(S89:S93)</f>
        <v>139</v>
      </c>
      <c r="T88" s="14"/>
      <c r="U88" s="14">
        <f>SUM(U89:U93)</f>
        <v>405</v>
      </c>
      <c r="V88" s="15"/>
      <c r="W88" s="14">
        <f>SUM(W89:W93)</f>
        <v>4656</v>
      </c>
      <c r="X88" s="14"/>
      <c r="Y88" s="14">
        <f>SUM(Y89:Y93)</f>
        <v>16088</v>
      </c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254" ht="12.75">
      <c r="A89" s="11" t="s">
        <v>12</v>
      </c>
      <c r="B89" s="12"/>
      <c r="C89" s="17">
        <v>20</v>
      </c>
      <c r="D89" s="17"/>
      <c r="E89" s="17">
        <v>427</v>
      </c>
      <c r="F89" s="17"/>
      <c r="G89" s="17">
        <f>+E89/C89</f>
        <v>21.35</v>
      </c>
      <c r="H89" s="17"/>
      <c r="I89" s="17">
        <v>1543</v>
      </c>
      <c r="J89" s="18"/>
      <c r="K89" s="17">
        <v>0</v>
      </c>
      <c r="L89" s="17"/>
      <c r="M89" s="17">
        <v>0</v>
      </c>
      <c r="N89" s="17"/>
      <c r="O89" s="17">
        <v>0</v>
      </c>
      <c r="P89" s="17"/>
      <c r="Q89" s="17">
        <v>0</v>
      </c>
      <c r="R89" s="18"/>
      <c r="S89" s="17">
        <v>7</v>
      </c>
      <c r="T89" s="17"/>
      <c r="U89" s="17">
        <v>20</v>
      </c>
      <c r="V89" s="18"/>
      <c r="W89" s="17">
        <f>E89+M89+S89+AD89</f>
        <v>434</v>
      </c>
      <c r="X89" s="17"/>
      <c r="Y89" s="17">
        <f>I89+Q89+U89+AE89</f>
        <v>1563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</row>
    <row r="90" spans="1:254" ht="12.75">
      <c r="A90" s="11" t="s">
        <v>13</v>
      </c>
      <c r="B90" s="12"/>
      <c r="C90" s="17">
        <v>17</v>
      </c>
      <c r="D90" s="17"/>
      <c r="E90" s="17">
        <v>308</v>
      </c>
      <c r="F90" s="17"/>
      <c r="G90" s="17">
        <f>+E90/C90</f>
        <v>18.11764705882353</v>
      </c>
      <c r="H90" s="17"/>
      <c r="I90" s="17">
        <v>1040</v>
      </c>
      <c r="J90" s="18"/>
      <c r="K90" s="17">
        <v>0</v>
      </c>
      <c r="L90" s="17"/>
      <c r="M90" s="17">
        <v>0</v>
      </c>
      <c r="N90" s="17"/>
      <c r="O90" s="17">
        <v>0</v>
      </c>
      <c r="P90" s="17"/>
      <c r="Q90" s="17">
        <v>0</v>
      </c>
      <c r="R90" s="18"/>
      <c r="S90" s="17">
        <v>4</v>
      </c>
      <c r="T90" s="17"/>
      <c r="U90" s="17">
        <v>12</v>
      </c>
      <c r="V90" s="18"/>
      <c r="W90" s="17">
        <f>E90+M90+S90+AD90</f>
        <v>312</v>
      </c>
      <c r="X90" s="17"/>
      <c r="Y90" s="17">
        <f>I90+Q90+U90+AE90</f>
        <v>1052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</row>
    <row r="91" spans="1:254" ht="12.75">
      <c r="A91" s="11" t="s">
        <v>228</v>
      </c>
      <c r="B91" s="12"/>
      <c r="C91" s="17">
        <v>58</v>
      </c>
      <c r="D91" s="17"/>
      <c r="E91" s="17">
        <v>922</v>
      </c>
      <c r="F91" s="17"/>
      <c r="G91" s="17">
        <f>+E91/C91</f>
        <v>15.89655172413793</v>
      </c>
      <c r="H91" s="17"/>
      <c r="I91" s="17">
        <v>3182</v>
      </c>
      <c r="J91" s="18"/>
      <c r="K91" s="17">
        <v>0</v>
      </c>
      <c r="L91" s="17"/>
      <c r="M91" s="17">
        <v>0</v>
      </c>
      <c r="N91" s="17"/>
      <c r="O91" s="17">
        <v>0</v>
      </c>
      <c r="P91" s="17"/>
      <c r="Q91" s="17">
        <v>0</v>
      </c>
      <c r="R91" s="18"/>
      <c r="S91" s="17">
        <v>118</v>
      </c>
      <c r="T91" s="17"/>
      <c r="U91" s="17">
        <v>350</v>
      </c>
      <c r="V91" s="18"/>
      <c r="W91" s="17">
        <f>E91+M91+S91+AD91</f>
        <v>1040</v>
      </c>
      <c r="X91" s="17"/>
      <c r="Y91" s="17">
        <f>I91+Q91+U91+AE91</f>
        <v>3532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</row>
    <row r="92" spans="1:254" ht="12.75">
      <c r="A92" s="11" t="s">
        <v>14</v>
      </c>
      <c r="B92" s="12"/>
      <c r="C92" s="17">
        <v>95</v>
      </c>
      <c r="D92" s="17"/>
      <c r="E92" s="17">
        <v>2377</v>
      </c>
      <c r="F92" s="17"/>
      <c r="G92" s="17">
        <f>+E92/C92</f>
        <v>25.021052631578947</v>
      </c>
      <c r="H92" s="17"/>
      <c r="I92" s="17">
        <v>8469</v>
      </c>
      <c r="J92" s="18"/>
      <c r="K92" s="17">
        <v>0</v>
      </c>
      <c r="L92" s="17"/>
      <c r="M92" s="17">
        <v>0</v>
      </c>
      <c r="N92" s="17"/>
      <c r="O92" s="17">
        <v>0</v>
      </c>
      <c r="P92" s="17"/>
      <c r="Q92" s="17">
        <v>0</v>
      </c>
      <c r="R92" s="18"/>
      <c r="S92" s="17">
        <v>10</v>
      </c>
      <c r="T92" s="17"/>
      <c r="U92" s="17">
        <v>23</v>
      </c>
      <c r="V92" s="18"/>
      <c r="W92" s="17">
        <f>E92+M92+S92+AD92</f>
        <v>2387</v>
      </c>
      <c r="X92" s="17"/>
      <c r="Y92" s="17">
        <f>I92+Q92+U92+AE92</f>
        <v>8492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</row>
    <row r="93" spans="1:254" ht="12.75">
      <c r="A93" s="11" t="s">
        <v>5</v>
      </c>
      <c r="B93" s="12"/>
      <c r="C93" s="17">
        <v>7</v>
      </c>
      <c r="D93" s="17"/>
      <c r="E93" s="17">
        <v>483</v>
      </c>
      <c r="F93" s="17"/>
      <c r="G93" s="17">
        <f>+E93/C93</f>
        <v>69</v>
      </c>
      <c r="H93" s="17"/>
      <c r="I93" s="17">
        <v>1449</v>
      </c>
      <c r="J93" s="18"/>
      <c r="K93" s="17">
        <v>0</v>
      </c>
      <c r="L93" s="17"/>
      <c r="M93" s="17">
        <v>0</v>
      </c>
      <c r="N93" s="17"/>
      <c r="O93" s="17">
        <v>0</v>
      </c>
      <c r="P93" s="17"/>
      <c r="Q93" s="17">
        <v>0</v>
      </c>
      <c r="R93" s="18"/>
      <c r="S93" s="17">
        <v>0</v>
      </c>
      <c r="T93" s="17"/>
      <c r="U93" s="17">
        <v>0</v>
      </c>
      <c r="V93" s="18"/>
      <c r="W93" s="17">
        <f>E93+M93+S93+AD93</f>
        <v>483</v>
      </c>
      <c r="X93" s="17"/>
      <c r="Y93" s="17">
        <f>I93+Q93+U93+AE93</f>
        <v>1449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</row>
    <row r="94" spans="1:64" s="13" customFormat="1" ht="12.75">
      <c r="A94" s="11" t="s">
        <v>194</v>
      </c>
      <c r="C94" s="14">
        <f>+C95+C96+C98+C97</f>
        <v>187</v>
      </c>
      <c r="D94" s="14"/>
      <c r="E94" s="14">
        <f>+E95+E96+E98+E97</f>
        <v>8247</v>
      </c>
      <c r="F94" s="14"/>
      <c r="G94" s="14">
        <f>E94/C94</f>
        <v>44.101604278074866</v>
      </c>
      <c r="H94" s="14"/>
      <c r="I94" s="14">
        <f>+I95+I96+I98+I97</f>
        <v>24029</v>
      </c>
      <c r="J94" s="15"/>
      <c r="K94" s="14">
        <f>+K95+K96+K98+K97</f>
        <v>0</v>
      </c>
      <c r="L94" s="14"/>
      <c r="M94" s="14">
        <f>+M95+M96+M98+M97</f>
        <v>0</v>
      </c>
      <c r="N94" s="14"/>
      <c r="O94" s="14">
        <v>0</v>
      </c>
      <c r="P94" s="14"/>
      <c r="Q94" s="14">
        <f>+Q95+Q96+Q98+Q97</f>
        <v>0</v>
      </c>
      <c r="R94" s="15"/>
      <c r="S94" s="14">
        <f>+S95+S96+S98+S97</f>
        <v>36</v>
      </c>
      <c r="T94" s="14"/>
      <c r="U94" s="14">
        <f>+U95+U96+U98+U97</f>
        <v>159</v>
      </c>
      <c r="V94" s="15"/>
      <c r="W94" s="14">
        <f>+W95+W96+W98+W97</f>
        <v>8283</v>
      </c>
      <c r="X94" s="14"/>
      <c r="Y94" s="14">
        <f>+Y95+Y96+Y98+Y97</f>
        <v>24188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254" ht="12.75">
      <c r="A95" s="11" t="s">
        <v>19</v>
      </c>
      <c r="B95" s="12"/>
      <c r="C95" s="17">
        <v>131</v>
      </c>
      <c r="D95" s="17"/>
      <c r="E95" s="17">
        <v>5476</v>
      </c>
      <c r="F95" s="17"/>
      <c r="G95" s="17">
        <f>+E95/C95</f>
        <v>41.80152671755725</v>
      </c>
      <c r="H95" s="17"/>
      <c r="I95" s="17">
        <v>15716</v>
      </c>
      <c r="J95" s="18"/>
      <c r="K95" s="17">
        <v>0</v>
      </c>
      <c r="L95" s="17"/>
      <c r="M95" s="17">
        <v>0</v>
      </c>
      <c r="N95" s="17"/>
      <c r="O95" s="17">
        <v>0</v>
      </c>
      <c r="P95" s="17"/>
      <c r="Q95" s="17">
        <v>0</v>
      </c>
      <c r="R95" s="18"/>
      <c r="S95" s="17">
        <v>33</v>
      </c>
      <c r="T95" s="17"/>
      <c r="U95" s="17">
        <v>150</v>
      </c>
      <c r="V95" s="18"/>
      <c r="W95" s="17">
        <f>E95+M95+S95+AD95</f>
        <v>5509</v>
      </c>
      <c r="X95" s="17"/>
      <c r="Y95" s="17">
        <f>I95+Q95+U95+AE95</f>
        <v>15866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</row>
    <row r="96" spans="1:254" ht="12.75">
      <c r="A96" s="11" t="s">
        <v>20</v>
      </c>
      <c r="B96" s="12"/>
      <c r="C96" s="17">
        <v>12</v>
      </c>
      <c r="D96" s="17"/>
      <c r="E96" s="17">
        <v>229</v>
      </c>
      <c r="F96" s="17"/>
      <c r="G96" s="17">
        <f>+E96/C96</f>
        <v>19.083333333333332</v>
      </c>
      <c r="H96" s="17"/>
      <c r="I96" s="17">
        <v>687</v>
      </c>
      <c r="J96" s="18"/>
      <c r="K96" s="17">
        <v>0</v>
      </c>
      <c r="L96" s="17"/>
      <c r="M96" s="17">
        <v>0</v>
      </c>
      <c r="N96" s="17"/>
      <c r="O96" s="17">
        <v>0</v>
      </c>
      <c r="P96" s="17"/>
      <c r="Q96" s="17">
        <v>0</v>
      </c>
      <c r="R96" s="18"/>
      <c r="S96" s="17">
        <v>0</v>
      </c>
      <c r="T96" s="17"/>
      <c r="U96" s="17">
        <v>0</v>
      </c>
      <c r="V96" s="18"/>
      <c r="W96" s="17">
        <f>E96+M96+S96+AD96</f>
        <v>229</v>
      </c>
      <c r="X96" s="17"/>
      <c r="Y96" s="17">
        <f>I96+Q96+U96+AE96</f>
        <v>687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</row>
    <row r="97" spans="1:254" ht="12.75">
      <c r="A97" s="11" t="s">
        <v>199</v>
      </c>
      <c r="B97" s="12"/>
      <c r="C97" s="17">
        <v>1</v>
      </c>
      <c r="D97" s="17"/>
      <c r="E97" s="17">
        <v>41</v>
      </c>
      <c r="F97" s="17"/>
      <c r="G97" s="17">
        <f>+E97/C97</f>
        <v>41</v>
      </c>
      <c r="H97" s="17"/>
      <c r="I97" s="17">
        <v>123</v>
      </c>
      <c r="J97" s="18"/>
      <c r="K97" s="17">
        <v>0</v>
      </c>
      <c r="L97" s="17"/>
      <c r="M97" s="17">
        <v>0</v>
      </c>
      <c r="N97" s="17"/>
      <c r="O97" s="17">
        <v>0</v>
      </c>
      <c r="P97" s="17"/>
      <c r="Q97" s="17">
        <v>0</v>
      </c>
      <c r="R97" s="18"/>
      <c r="S97" s="17">
        <v>1</v>
      </c>
      <c r="T97" s="17"/>
      <c r="U97" s="17">
        <v>3</v>
      </c>
      <c r="V97" s="18"/>
      <c r="W97" s="17">
        <f>E97+M97+S97+AD97</f>
        <v>42</v>
      </c>
      <c r="X97" s="17"/>
      <c r="Y97" s="17">
        <f>I97+Q97+U97+AE97</f>
        <v>126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</row>
    <row r="98" spans="1:254" ht="12.75">
      <c r="A98" s="11" t="s">
        <v>21</v>
      </c>
      <c r="B98" s="12"/>
      <c r="C98" s="17">
        <v>43</v>
      </c>
      <c r="D98" s="17"/>
      <c r="E98" s="17">
        <v>2501</v>
      </c>
      <c r="F98" s="17"/>
      <c r="G98" s="17">
        <f>+E98/C98</f>
        <v>58.16279069767442</v>
      </c>
      <c r="H98" s="17"/>
      <c r="I98" s="17">
        <v>7503</v>
      </c>
      <c r="J98" s="18"/>
      <c r="K98" s="17">
        <v>0</v>
      </c>
      <c r="L98" s="17"/>
      <c r="M98" s="17">
        <v>0</v>
      </c>
      <c r="N98" s="17"/>
      <c r="O98" s="17">
        <v>0</v>
      </c>
      <c r="P98" s="17"/>
      <c r="Q98" s="17">
        <v>0</v>
      </c>
      <c r="R98" s="18"/>
      <c r="S98" s="17">
        <v>2</v>
      </c>
      <c r="T98" s="17"/>
      <c r="U98" s="17">
        <v>6</v>
      </c>
      <c r="V98" s="18"/>
      <c r="W98" s="17">
        <f>E98+M98+S98+AD98</f>
        <v>2503</v>
      </c>
      <c r="X98" s="17"/>
      <c r="Y98" s="17">
        <f>I98+Q98+U98+AE98</f>
        <v>7509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</row>
    <row r="99" spans="1:64" ht="12.75">
      <c r="A99" s="11" t="s">
        <v>172</v>
      </c>
      <c r="C99" s="17">
        <v>7</v>
      </c>
      <c r="D99" s="17"/>
      <c r="E99" s="17">
        <v>125</v>
      </c>
      <c r="F99" s="17"/>
      <c r="G99" s="17">
        <f>E99/C99</f>
        <v>17.857142857142858</v>
      </c>
      <c r="H99" s="17"/>
      <c r="I99" s="17">
        <v>239</v>
      </c>
      <c r="J99" s="18"/>
      <c r="K99" s="17">
        <v>4</v>
      </c>
      <c r="L99" s="17"/>
      <c r="M99" s="17">
        <v>128</v>
      </c>
      <c r="N99" s="17"/>
      <c r="O99" s="17">
        <f>M99/K99</f>
        <v>32</v>
      </c>
      <c r="P99" s="17"/>
      <c r="Q99" s="17">
        <v>128</v>
      </c>
      <c r="R99" s="18"/>
      <c r="S99" s="17">
        <v>0</v>
      </c>
      <c r="T99" s="17"/>
      <c r="U99" s="17">
        <v>0</v>
      </c>
      <c r="V99" s="18"/>
      <c r="W99" s="17">
        <f>E99+M99+S99+AD99</f>
        <v>253</v>
      </c>
      <c r="X99" s="17"/>
      <c r="Y99" s="17">
        <f>I99+Q99+U99+AE99</f>
        <v>367</v>
      </c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254" s="13" customFormat="1" ht="12.75">
      <c r="A100" s="11" t="s">
        <v>22</v>
      </c>
      <c r="B100" s="16"/>
      <c r="C100" s="14">
        <f>+C101+C102</f>
        <v>39</v>
      </c>
      <c r="D100" s="14"/>
      <c r="E100" s="14">
        <f>+E101+E102</f>
        <v>1199</v>
      </c>
      <c r="F100" s="14"/>
      <c r="G100" s="14">
        <f>E100/C100</f>
        <v>30.743589743589745</v>
      </c>
      <c r="H100" s="14"/>
      <c r="I100" s="14">
        <f>+I101+I102</f>
        <v>3597</v>
      </c>
      <c r="J100" s="15"/>
      <c r="K100" s="14">
        <f>+K101+K102</f>
        <v>0</v>
      </c>
      <c r="L100" s="14"/>
      <c r="M100" s="14">
        <f>+M101+M102</f>
        <v>0</v>
      </c>
      <c r="N100" s="14"/>
      <c r="O100" s="14">
        <v>0</v>
      </c>
      <c r="P100" s="14"/>
      <c r="Q100" s="14">
        <f>+Q101+Q102</f>
        <v>0</v>
      </c>
      <c r="R100" s="15"/>
      <c r="S100" s="14">
        <f>+S101+S102</f>
        <v>18</v>
      </c>
      <c r="T100" s="14"/>
      <c r="U100" s="14">
        <f>+U101+U102</f>
        <v>54</v>
      </c>
      <c r="V100" s="15"/>
      <c r="W100" s="14">
        <f>+W101+W102</f>
        <v>1217</v>
      </c>
      <c r="X100" s="14"/>
      <c r="Y100" s="14">
        <f>+Y101+Y102</f>
        <v>3651</v>
      </c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</row>
    <row r="101" spans="1:64" ht="12.75">
      <c r="A101" s="11" t="s">
        <v>185</v>
      </c>
      <c r="C101" s="17">
        <v>26</v>
      </c>
      <c r="D101" s="17"/>
      <c r="E101" s="17">
        <v>839</v>
      </c>
      <c r="F101" s="17"/>
      <c r="G101" s="17">
        <f>E101/C101</f>
        <v>32.26923076923077</v>
      </c>
      <c r="H101" s="17"/>
      <c r="I101" s="17">
        <v>2517</v>
      </c>
      <c r="J101" s="18"/>
      <c r="K101" s="17">
        <v>0</v>
      </c>
      <c r="L101" s="17"/>
      <c r="M101" s="17">
        <v>0</v>
      </c>
      <c r="N101" s="17"/>
      <c r="O101" s="17">
        <v>0</v>
      </c>
      <c r="P101" s="17"/>
      <c r="Q101" s="17">
        <v>0</v>
      </c>
      <c r="R101" s="18"/>
      <c r="S101" s="17">
        <v>18</v>
      </c>
      <c r="T101" s="17"/>
      <c r="U101" s="17">
        <v>54</v>
      </c>
      <c r="V101" s="18"/>
      <c r="W101" s="17">
        <f>E101+M101+S101+AD101</f>
        <v>857</v>
      </c>
      <c r="X101" s="17"/>
      <c r="Y101" s="17">
        <f>I101+Q101+U101+AE101</f>
        <v>2571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2.75">
      <c r="A102" s="11" t="s">
        <v>5</v>
      </c>
      <c r="C102" s="17">
        <v>13</v>
      </c>
      <c r="D102" s="17"/>
      <c r="E102" s="17">
        <v>360</v>
      </c>
      <c r="F102" s="17"/>
      <c r="G102" s="17">
        <f>E102/C102</f>
        <v>27.692307692307693</v>
      </c>
      <c r="H102" s="17"/>
      <c r="I102" s="17">
        <v>1080</v>
      </c>
      <c r="J102" s="18"/>
      <c r="K102" s="17">
        <v>0</v>
      </c>
      <c r="L102" s="17"/>
      <c r="M102" s="17">
        <v>0</v>
      </c>
      <c r="N102" s="17"/>
      <c r="O102" s="17">
        <v>0</v>
      </c>
      <c r="P102" s="17"/>
      <c r="Q102" s="17">
        <v>0</v>
      </c>
      <c r="R102" s="18"/>
      <c r="S102" s="17">
        <v>0</v>
      </c>
      <c r="T102" s="17"/>
      <c r="U102" s="17">
        <v>0</v>
      </c>
      <c r="V102" s="18"/>
      <c r="W102" s="17">
        <f>E102+M102+S102+AD102</f>
        <v>360</v>
      </c>
      <c r="X102" s="17"/>
      <c r="Y102" s="17">
        <f>I102+Q102+U102+AE102</f>
        <v>1080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2.75">
      <c r="A103" s="11" t="s">
        <v>175</v>
      </c>
      <c r="C103" s="14">
        <f>+C104+C105+C106</f>
        <v>68</v>
      </c>
      <c r="D103" s="14"/>
      <c r="E103" s="14">
        <f>+E104+E105+E106</f>
        <v>1830</v>
      </c>
      <c r="F103" s="14"/>
      <c r="G103" s="14">
        <f aca="true" t="shared" si="8" ref="G103:G113">E103/C103</f>
        <v>26.91176470588235</v>
      </c>
      <c r="H103" s="14"/>
      <c r="I103" s="14">
        <f>+I104+I105+I106</f>
        <v>5418</v>
      </c>
      <c r="J103" s="15"/>
      <c r="K103" s="14">
        <f>+K104+K105+K106</f>
        <v>52</v>
      </c>
      <c r="L103" s="14"/>
      <c r="M103" s="14">
        <f>+M104+M105+M106</f>
        <v>1105</v>
      </c>
      <c r="N103" s="14"/>
      <c r="O103" s="14">
        <f>M103/K103</f>
        <v>21.25</v>
      </c>
      <c r="P103" s="14"/>
      <c r="Q103" s="14">
        <f>+Q104+Q105+Q106</f>
        <v>1105</v>
      </c>
      <c r="R103" s="15"/>
      <c r="S103" s="14">
        <f>+S104+S105+S106</f>
        <v>131</v>
      </c>
      <c r="T103" s="14"/>
      <c r="U103" s="14">
        <f>+U104+U105+U106</f>
        <v>299</v>
      </c>
      <c r="V103" s="15"/>
      <c r="W103" s="14">
        <f>+W104+W105+W106</f>
        <v>3066</v>
      </c>
      <c r="X103" s="14"/>
      <c r="Y103" s="14">
        <f>+Y104+Y105+Y106</f>
        <v>6822</v>
      </c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254" ht="12.75">
      <c r="A104" s="11" t="s">
        <v>181</v>
      </c>
      <c r="B104" s="12"/>
      <c r="C104" s="17">
        <v>8</v>
      </c>
      <c r="D104" s="17"/>
      <c r="E104" s="17">
        <v>96</v>
      </c>
      <c r="F104" s="17"/>
      <c r="G104" s="17">
        <f>E104/C104</f>
        <v>12</v>
      </c>
      <c r="H104" s="17"/>
      <c r="I104" s="17">
        <v>216</v>
      </c>
      <c r="J104" s="18"/>
      <c r="K104" s="17">
        <v>0</v>
      </c>
      <c r="L104" s="17"/>
      <c r="M104" s="17">
        <v>0</v>
      </c>
      <c r="N104" s="17"/>
      <c r="O104" s="17">
        <v>0</v>
      </c>
      <c r="P104" s="17"/>
      <c r="Q104" s="17">
        <v>0</v>
      </c>
      <c r="R104" s="18"/>
      <c r="S104" s="17">
        <v>117</v>
      </c>
      <c r="T104" s="17"/>
      <c r="U104" s="17">
        <v>261</v>
      </c>
      <c r="V104" s="18"/>
      <c r="W104" s="17">
        <f>E104+M104+S104+AD104</f>
        <v>213</v>
      </c>
      <c r="X104" s="17"/>
      <c r="Y104" s="17">
        <f>I104+Q104+U104+AE104</f>
        <v>477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</row>
    <row r="105" spans="1:254" ht="12.75">
      <c r="A105" s="11" t="s">
        <v>182</v>
      </c>
      <c r="B105" s="12"/>
      <c r="C105" s="17">
        <v>60</v>
      </c>
      <c r="D105" s="17"/>
      <c r="E105" s="17">
        <v>1734</v>
      </c>
      <c r="F105" s="17"/>
      <c r="G105" s="17">
        <f t="shared" si="8"/>
        <v>28.9</v>
      </c>
      <c r="H105" s="17"/>
      <c r="I105" s="17">
        <v>5202</v>
      </c>
      <c r="J105" s="18"/>
      <c r="K105" s="17">
        <v>52</v>
      </c>
      <c r="L105" s="17"/>
      <c r="M105" s="17">
        <v>1105</v>
      </c>
      <c r="N105" s="17"/>
      <c r="O105" s="17">
        <f>M105/K105</f>
        <v>21.25</v>
      </c>
      <c r="P105" s="17"/>
      <c r="Q105" s="17">
        <v>1105</v>
      </c>
      <c r="R105" s="18"/>
      <c r="S105" s="17">
        <v>14</v>
      </c>
      <c r="T105" s="17"/>
      <c r="U105" s="17">
        <v>38</v>
      </c>
      <c r="V105" s="18"/>
      <c r="W105" s="17">
        <f>E105+M105+S105+AD105</f>
        <v>2853</v>
      </c>
      <c r="X105" s="17"/>
      <c r="Y105" s="17">
        <f>I105+Q105+U105+AE105</f>
        <v>6345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</row>
    <row r="106" spans="1:254" ht="12.75">
      <c r="A106" s="11" t="s">
        <v>5</v>
      </c>
      <c r="B106" s="12"/>
      <c r="C106" s="17">
        <v>0</v>
      </c>
      <c r="D106" s="17"/>
      <c r="E106" s="17">
        <v>0</v>
      </c>
      <c r="F106" s="17"/>
      <c r="G106" s="17">
        <v>0</v>
      </c>
      <c r="H106" s="17"/>
      <c r="I106" s="17">
        <v>0</v>
      </c>
      <c r="J106" s="18"/>
      <c r="K106" s="17">
        <v>0</v>
      </c>
      <c r="L106" s="17"/>
      <c r="M106" s="17">
        <v>0</v>
      </c>
      <c r="N106" s="17"/>
      <c r="O106" s="17">
        <v>0</v>
      </c>
      <c r="P106" s="17"/>
      <c r="Q106" s="17">
        <v>0</v>
      </c>
      <c r="R106" s="18"/>
      <c r="S106" s="17">
        <v>0</v>
      </c>
      <c r="T106" s="17"/>
      <c r="U106" s="17">
        <v>0</v>
      </c>
      <c r="V106" s="18"/>
      <c r="W106" s="17">
        <f>E106+M106+S106+AD106</f>
        <v>0</v>
      </c>
      <c r="X106" s="17"/>
      <c r="Y106" s="17">
        <f>I106+Q106+U106+AE106</f>
        <v>0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</row>
    <row r="107" spans="1:64" s="13" customFormat="1" ht="12.75">
      <c r="A107" s="11" t="s">
        <v>177</v>
      </c>
      <c r="C107" s="14">
        <f>+C109+C108+C110</f>
        <v>55</v>
      </c>
      <c r="D107" s="14"/>
      <c r="E107" s="14">
        <f>+E109+E108+E110</f>
        <v>2096</v>
      </c>
      <c r="F107" s="14"/>
      <c r="G107" s="14">
        <f t="shared" si="8"/>
        <v>38.10909090909091</v>
      </c>
      <c r="H107" s="14"/>
      <c r="I107" s="14">
        <f>+I109+I108+I110</f>
        <v>6405</v>
      </c>
      <c r="J107" s="15"/>
      <c r="K107" s="14">
        <f>+K109+K108+K110</f>
        <v>0</v>
      </c>
      <c r="L107" s="14"/>
      <c r="M107" s="14">
        <f>+M109+M108+M110</f>
        <v>0</v>
      </c>
      <c r="N107" s="14"/>
      <c r="O107" s="14">
        <v>0</v>
      </c>
      <c r="P107" s="14"/>
      <c r="Q107" s="14">
        <f>+Q109+Q108+Q110</f>
        <v>0</v>
      </c>
      <c r="R107" s="15"/>
      <c r="S107" s="14">
        <f>+S109+S108+S110</f>
        <v>30</v>
      </c>
      <c r="T107" s="14"/>
      <c r="U107" s="14">
        <f>+U109+U108+U110</f>
        <v>105</v>
      </c>
      <c r="V107" s="15"/>
      <c r="W107" s="14">
        <f>+W109+W108+W110</f>
        <v>2126</v>
      </c>
      <c r="X107" s="14"/>
      <c r="Y107" s="14">
        <f>+Y109+Y108+Y110</f>
        <v>6510</v>
      </c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spans="1:254" ht="12.75">
      <c r="A108" s="11" t="s">
        <v>230</v>
      </c>
      <c r="B108" s="12"/>
      <c r="C108" s="17">
        <v>16</v>
      </c>
      <c r="D108" s="17"/>
      <c r="E108" s="17">
        <v>200</v>
      </c>
      <c r="F108" s="17"/>
      <c r="G108" s="17">
        <f t="shared" si="8"/>
        <v>12.5</v>
      </c>
      <c r="H108" s="17"/>
      <c r="I108" s="17">
        <v>600</v>
      </c>
      <c r="J108" s="18"/>
      <c r="K108" s="17">
        <v>0</v>
      </c>
      <c r="L108" s="17"/>
      <c r="M108" s="17">
        <v>0</v>
      </c>
      <c r="N108" s="17"/>
      <c r="O108" s="17">
        <v>0</v>
      </c>
      <c r="P108" s="17"/>
      <c r="Q108" s="17">
        <v>0</v>
      </c>
      <c r="R108" s="18"/>
      <c r="S108" s="17">
        <v>5</v>
      </c>
      <c r="T108" s="17"/>
      <c r="U108" s="17">
        <v>15</v>
      </c>
      <c r="V108" s="18"/>
      <c r="W108" s="17">
        <f>E108+M108+S108+AD108</f>
        <v>205</v>
      </c>
      <c r="X108" s="17"/>
      <c r="Y108" s="17">
        <f>I108+Q108+U108+AE108</f>
        <v>615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</row>
    <row r="109" spans="1:254" ht="12.75">
      <c r="A109" s="11" t="s">
        <v>23</v>
      </c>
      <c r="B109" s="12"/>
      <c r="C109" s="17">
        <v>36</v>
      </c>
      <c r="D109" s="17"/>
      <c r="E109" s="17">
        <v>1812</v>
      </c>
      <c r="F109" s="17"/>
      <c r="G109" s="17">
        <f t="shared" si="8"/>
        <v>50.333333333333336</v>
      </c>
      <c r="H109" s="17"/>
      <c r="I109" s="17">
        <v>5553</v>
      </c>
      <c r="J109" s="18"/>
      <c r="K109" s="17">
        <v>0</v>
      </c>
      <c r="L109" s="17"/>
      <c r="M109" s="17">
        <v>0</v>
      </c>
      <c r="N109" s="17"/>
      <c r="O109" s="17">
        <v>0</v>
      </c>
      <c r="P109" s="17"/>
      <c r="Q109" s="17">
        <v>0</v>
      </c>
      <c r="R109" s="18"/>
      <c r="S109" s="17">
        <v>25</v>
      </c>
      <c r="T109" s="17"/>
      <c r="U109" s="17">
        <v>90</v>
      </c>
      <c r="V109" s="18"/>
      <c r="W109" s="17">
        <f>E109+M109+S109+AD109</f>
        <v>1837</v>
      </c>
      <c r="X109" s="17"/>
      <c r="Y109" s="17">
        <f>I109+Q109+U109+AE109</f>
        <v>5643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</row>
    <row r="110" spans="1:254" ht="12.75">
      <c r="A110" s="11" t="s">
        <v>5</v>
      </c>
      <c r="B110" s="12"/>
      <c r="C110" s="17">
        <v>3</v>
      </c>
      <c r="D110" s="17"/>
      <c r="E110" s="17">
        <v>84</v>
      </c>
      <c r="F110" s="17"/>
      <c r="G110" s="17">
        <f t="shared" si="8"/>
        <v>28</v>
      </c>
      <c r="H110" s="17"/>
      <c r="I110" s="17">
        <v>252</v>
      </c>
      <c r="J110" s="18"/>
      <c r="K110" s="17">
        <v>0</v>
      </c>
      <c r="L110" s="17"/>
      <c r="M110" s="17">
        <v>0</v>
      </c>
      <c r="N110" s="17"/>
      <c r="O110" s="17">
        <v>0</v>
      </c>
      <c r="P110" s="17"/>
      <c r="Q110" s="17">
        <v>0</v>
      </c>
      <c r="R110" s="18"/>
      <c r="S110" s="17">
        <v>0</v>
      </c>
      <c r="T110" s="17"/>
      <c r="U110" s="17">
        <v>0</v>
      </c>
      <c r="V110" s="18"/>
      <c r="W110" s="17">
        <f>E110+M110+S110+AD110</f>
        <v>84</v>
      </c>
      <c r="X110" s="17"/>
      <c r="Y110" s="17">
        <f>I110+Q110+U110+AE110</f>
        <v>252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</row>
    <row r="111" spans="1:254" s="13" customFormat="1" ht="12.75">
      <c r="A111" s="11" t="s">
        <v>24</v>
      </c>
      <c r="B111" s="16"/>
      <c r="C111" s="14">
        <f>+C113+C112+C114</f>
        <v>85</v>
      </c>
      <c r="D111" s="14"/>
      <c r="E111" s="14">
        <f>+E113+E112+E114</f>
        <v>4571</v>
      </c>
      <c r="F111" s="14"/>
      <c r="G111" s="14">
        <f t="shared" si="8"/>
        <v>53.77647058823529</v>
      </c>
      <c r="H111" s="14"/>
      <c r="I111" s="14">
        <f>+I113+I112+I114</f>
        <v>13662</v>
      </c>
      <c r="J111" s="15"/>
      <c r="K111" s="14">
        <f>+K113+K112+K114</f>
        <v>9</v>
      </c>
      <c r="L111" s="14"/>
      <c r="M111" s="14">
        <f>+M113+M112+M114</f>
        <v>306</v>
      </c>
      <c r="N111" s="14"/>
      <c r="O111" s="14">
        <f>M111/K111</f>
        <v>34</v>
      </c>
      <c r="P111" s="14"/>
      <c r="Q111" s="14">
        <f>+Q113+Q112+Q114</f>
        <v>306</v>
      </c>
      <c r="R111" s="15"/>
      <c r="S111" s="14">
        <f>+S113+S112+S114</f>
        <v>240</v>
      </c>
      <c r="T111" s="14"/>
      <c r="U111" s="14">
        <f>+U113+U112+U114</f>
        <v>626</v>
      </c>
      <c r="V111" s="15"/>
      <c r="W111" s="14">
        <f>+W113+W112+W114</f>
        <v>5117</v>
      </c>
      <c r="X111" s="14"/>
      <c r="Y111" s="14">
        <f>+Y113+Y112+Y114</f>
        <v>14594</v>
      </c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</row>
    <row r="112" spans="1:25" ht="12.75">
      <c r="A112" s="11" t="s">
        <v>200</v>
      </c>
      <c r="C112" s="17">
        <v>7</v>
      </c>
      <c r="D112" s="17"/>
      <c r="E112" s="17">
        <v>64</v>
      </c>
      <c r="F112" s="17"/>
      <c r="G112" s="17">
        <f>E112/C112</f>
        <v>9.142857142857142</v>
      </c>
      <c r="H112" s="17"/>
      <c r="I112" s="17">
        <v>143</v>
      </c>
      <c r="J112" s="18"/>
      <c r="K112" s="17">
        <v>0</v>
      </c>
      <c r="L112" s="17"/>
      <c r="M112" s="17">
        <v>0</v>
      </c>
      <c r="N112" s="17"/>
      <c r="O112" s="17">
        <v>0</v>
      </c>
      <c r="P112" s="17"/>
      <c r="Q112" s="17">
        <v>0</v>
      </c>
      <c r="R112" s="18"/>
      <c r="S112" s="17">
        <v>43</v>
      </c>
      <c r="T112" s="17"/>
      <c r="U112" s="17">
        <v>100</v>
      </c>
      <c r="V112" s="18"/>
      <c r="W112" s="17">
        <f>E112+M112+S112+AD112</f>
        <v>107</v>
      </c>
      <c r="X112" s="17"/>
      <c r="Y112" s="17">
        <f>I112+Q112+U112+AE112</f>
        <v>243</v>
      </c>
    </row>
    <row r="113" spans="1:25" ht="12.75">
      <c r="A113" s="11" t="s">
        <v>186</v>
      </c>
      <c r="C113" s="17">
        <v>77</v>
      </c>
      <c r="D113" s="17"/>
      <c r="E113" s="17">
        <v>4483</v>
      </c>
      <c r="F113" s="17"/>
      <c r="G113" s="17">
        <f t="shared" si="8"/>
        <v>58.22077922077922</v>
      </c>
      <c r="H113" s="17"/>
      <c r="I113" s="17">
        <v>13447</v>
      </c>
      <c r="J113" s="18"/>
      <c r="K113" s="17">
        <v>9</v>
      </c>
      <c r="L113" s="17"/>
      <c r="M113" s="17">
        <v>306</v>
      </c>
      <c r="N113" s="17"/>
      <c r="O113" s="17">
        <f>M113/K113</f>
        <v>34</v>
      </c>
      <c r="P113" s="17"/>
      <c r="Q113" s="17">
        <v>306</v>
      </c>
      <c r="R113" s="18"/>
      <c r="S113" s="17">
        <v>197</v>
      </c>
      <c r="T113" s="17"/>
      <c r="U113" s="17">
        <v>526</v>
      </c>
      <c r="V113" s="18"/>
      <c r="W113" s="17">
        <f>E113+M113+S113+AD113</f>
        <v>4986</v>
      </c>
      <c r="X113" s="17"/>
      <c r="Y113" s="17">
        <f>I113+Q113+U113+AE113</f>
        <v>14279</v>
      </c>
    </row>
    <row r="114" spans="1:25" ht="12.75">
      <c r="A114" s="11" t="s">
        <v>5</v>
      </c>
      <c r="C114" s="17">
        <v>1</v>
      </c>
      <c r="D114" s="17"/>
      <c r="E114" s="17">
        <v>24</v>
      </c>
      <c r="F114" s="17"/>
      <c r="G114" s="17">
        <f>+E114/C114</f>
        <v>24</v>
      </c>
      <c r="H114" s="17"/>
      <c r="I114" s="17">
        <v>72</v>
      </c>
      <c r="J114" s="18"/>
      <c r="K114" s="17">
        <v>0</v>
      </c>
      <c r="L114" s="17"/>
      <c r="M114" s="17">
        <v>0</v>
      </c>
      <c r="N114" s="17"/>
      <c r="O114" s="17">
        <v>0</v>
      </c>
      <c r="P114" s="17"/>
      <c r="Q114" s="17">
        <v>0</v>
      </c>
      <c r="R114" s="18"/>
      <c r="S114" s="17">
        <v>0</v>
      </c>
      <c r="T114" s="17"/>
      <c r="U114" s="17">
        <v>0</v>
      </c>
      <c r="V114" s="18"/>
      <c r="W114" s="17">
        <f>E114+M114+S114+AD114</f>
        <v>24</v>
      </c>
      <c r="X114" s="17"/>
      <c r="Y114" s="17">
        <f>I114+Q114+U114+AE114</f>
        <v>72</v>
      </c>
    </row>
    <row r="115" spans="1:25" s="13" customFormat="1" ht="12.75">
      <c r="A115" s="11" t="s">
        <v>25</v>
      </c>
      <c r="C115" s="14">
        <f>+C116+C117</f>
        <v>36</v>
      </c>
      <c r="D115" s="14"/>
      <c r="E115" s="14">
        <f>+E116+E117</f>
        <v>1276</v>
      </c>
      <c r="F115" s="14"/>
      <c r="G115" s="14">
        <f aca="true" t="shared" si="9" ref="G115:G120">E115/C115</f>
        <v>35.44444444444444</v>
      </c>
      <c r="H115" s="14"/>
      <c r="I115" s="14">
        <f>+I116+I117</f>
        <v>3828</v>
      </c>
      <c r="J115" s="15"/>
      <c r="K115" s="14">
        <f>+K116+K117</f>
        <v>0</v>
      </c>
      <c r="L115" s="14"/>
      <c r="M115" s="14">
        <f>+M116+M117</f>
        <v>0</v>
      </c>
      <c r="N115" s="14"/>
      <c r="O115" s="14">
        <v>0</v>
      </c>
      <c r="P115" s="14"/>
      <c r="Q115" s="14">
        <f>+Q116+Q117</f>
        <v>0</v>
      </c>
      <c r="R115" s="15"/>
      <c r="S115" s="14">
        <f>+S116+S117</f>
        <v>22</v>
      </c>
      <c r="T115" s="14"/>
      <c r="U115" s="14">
        <f>+U116+U117</f>
        <v>66</v>
      </c>
      <c r="V115" s="15"/>
      <c r="W115" s="14">
        <f>+W116+W117</f>
        <v>1298</v>
      </c>
      <c r="X115" s="14"/>
      <c r="Y115" s="14">
        <f>+Y116+Y117</f>
        <v>3894</v>
      </c>
    </row>
    <row r="116" spans="1:25" ht="12.75">
      <c r="A116" s="11" t="s">
        <v>187</v>
      </c>
      <c r="C116" s="17">
        <v>24</v>
      </c>
      <c r="D116" s="17"/>
      <c r="E116" s="17">
        <v>638</v>
      </c>
      <c r="F116" s="17"/>
      <c r="G116" s="17">
        <f t="shared" si="9"/>
        <v>26.583333333333332</v>
      </c>
      <c r="H116" s="17"/>
      <c r="I116" s="17">
        <v>1914</v>
      </c>
      <c r="J116" s="18"/>
      <c r="K116" s="17">
        <v>0</v>
      </c>
      <c r="L116" s="17"/>
      <c r="M116" s="17">
        <v>0</v>
      </c>
      <c r="N116" s="17"/>
      <c r="O116" s="17">
        <v>0</v>
      </c>
      <c r="P116" s="17"/>
      <c r="Q116" s="17">
        <v>0</v>
      </c>
      <c r="R116" s="18"/>
      <c r="S116" s="17">
        <v>22</v>
      </c>
      <c r="T116" s="17"/>
      <c r="U116" s="17">
        <v>66</v>
      </c>
      <c r="V116" s="18"/>
      <c r="W116" s="17">
        <f>E116+M116+S116+AD116</f>
        <v>660</v>
      </c>
      <c r="X116" s="17"/>
      <c r="Y116" s="17">
        <f>I116+Q116+U116+AE116</f>
        <v>1980</v>
      </c>
    </row>
    <row r="117" spans="1:25" ht="12.75">
      <c r="A117" s="11" t="s">
        <v>5</v>
      </c>
      <c r="C117" s="17">
        <v>12</v>
      </c>
      <c r="D117" s="17"/>
      <c r="E117" s="17">
        <v>638</v>
      </c>
      <c r="F117" s="17"/>
      <c r="G117" s="17">
        <f t="shared" si="9"/>
        <v>53.166666666666664</v>
      </c>
      <c r="H117" s="17"/>
      <c r="I117" s="17">
        <v>1914</v>
      </c>
      <c r="J117" s="18"/>
      <c r="K117" s="17">
        <v>0</v>
      </c>
      <c r="L117" s="17"/>
      <c r="M117" s="17">
        <v>0</v>
      </c>
      <c r="N117" s="17"/>
      <c r="O117" s="17">
        <v>0</v>
      </c>
      <c r="P117" s="17"/>
      <c r="Q117" s="17">
        <v>0</v>
      </c>
      <c r="R117" s="18"/>
      <c r="S117" s="17">
        <v>0</v>
      </c>
      <c r="T117" s="17"/>
      <c r="U117" s="17">
        <v>0</v>
      </c>
      <c r="V117" s="18"/>
      <c r="W117" s="17">
        <f>E117+M117+S117+AD117</f>
        <v>638</v>
      </c>
      <c r="X117" s="17"/>
      <c r="Y117" s="17">
        <f>I117+Q117+U117+AE117</f>
        <v>1914</v>
      </c>
    </row>
    <row r="118" spans="1:25" s="13" customFormat="1" ht="12.75">
      <c r="A118" s="18" t="s">
        <v>266</v>
      </c>
      <c r="B118" s="15"/>
      <c r="C118" s="14">
        <f>+C119+C120</f>
        <v>55</v>
      </c>
      <c r="D118" s="14"/>
      <c r="E118" s="14">
        <f>+E119+E120</f>
        <v>2510</v>
      </c>
      <c r="F118" s="14"/>
      <c r="G118" s="14">
        <f t="shared" si="9"/>
        <v>45.63636363636363</v>
      </c>
      <c r="H118" s="14"/>
      <c r="I118" s="14">
        <f>+I119+I120</f>
        <v>7710</v>
      </c>
      <c r="J118" s="15"/>
      <c r="K118" s="14">
        <f>+K119+K120</f>
        <v>8</v>
      </c>
      <c r="L118" s="14"/>
      <c r="M118" s="14">
        <f>+M119+M120</f>
        <v>181</v>
      </c>
      <c r="N118" s="14"/>
      <c r="O118" s="14">
        <f>M118/K118</f>
        <v>22.625</v>
      </c>
      <c r="P118" s="14"/>
      <c r="Q118" s="14">
        <f>+Q119+Q120</f>
        <v>0</v>
      </c>
      <c r="R118" s="15"/>
      <c r="S118" s="14">
        <f>+S119+S120</f>
        <v>31</v>
      </c>
      <c r="T118" s="14"/>
      <c r="U118" s="14">
        <f>+U119+U120</f>
        <v>91</v>
      </c>
      <c r="V118" s="15"/>
      <c r="W118" s="14">
        <f>+W119+W120</f>
        <v>2722</v>
      </c>
      <c r="X118" s="14"/>
      <c r="Y118" s="14">
        <f>+Y119+Y120</f>
        <v>7801</v>
      </c>
    </row>
    <row r="119" spans="1:254" ht="12.75">
      <c r="A119" s="11" t="s">
        <v>27</v>
      </c>
      <c r="B119" s="12"/>
      <c r="C119" s="17">
        <v>52</v>
      </c>
      <c r="D119" s="17"/>
      <c r="E119" s="17">
        <v>2355</v>
      </c>
      <c r="F119" s="17"/>
      <c r="G119" s="17">
        <f t="shared" si="9"/>
        <v>45.28846153846154</v>
      </c>
      <c r="H119" s="17"/>
      <c r="I119" s="17">
        <v>7245</v>
      </c>
      <c r="J119" s="18"/>
      <c r="K119" s="17">
        <v>8</v>
      </c>
      <c r="L119" s="17"/>
      <c r="M119" s="17">
        <v>181</v>
      </c>
      <c r="N119" s="17"/>
      <c r="O119" s="17">
        <f>M119/K119</f>
        <v>22.625</v>
      </c>
      <c r="P119" s="17"/>
      <c r="Q119" s="17">
        <v>0</v>
      </c>
      <c r="R119" s="18"/>
      <c r="S119" s="17">
        <v>31</v>
      </c>
      <c r="T119" s="17"/>
      <c r="U119" s="17">
        <v>91</v>
      </c>
      <c r="V119" s="18"/>
      <c r="W119" s="17">
        <f>E119+M119+S119+AD119</f>
        <v>2567</v>
      </c>
      <c r="X119" s="17"/>
      <c r="Y119" s="17">
        <f>I119+Q119+U119+AE119</f>
        <v>7336</v>
      </c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</row>
    <row r="120" spans="1:254" ht="12.75">
      <c r="A120" s="11" t="s">
        <v>5</v>
      </c>
      <c r="B120" s="12"/>
      <c r="C120" s="17">
        <v>3</v>
      </c>
      <c r="D120" s="17"/>
      <c r="E120" s="17">
        <v>155</v>
      </c>
      <c r="F120" s="17"/>
      <c r="G120" s="17">
        <f t="shared" si="9"/>
        <v>51.666666666666664</v>
      </c>
      <c r="H120" s="17"/>
      <c r="I120" s="17">
        <v>465</v>
      </c>
      <c r="J120" s="18"/>
      <c r="K120" s="17">
        <v>0</v>
      </c>
      <c r="L120" s="17"/>
      <c r="M120" s="17">
        <v>0</v>
      </c>
      <c r="N120" s="17"/>
      <c r="O120" s="17">
        <v>0</v>
      </c>
      <c r="P120" s="17"/>
      <c r="Q120" s="17">
        <v>0</v>
      </c>
      <c r="R120" s="18"/>
      <c r="S120" s="17">
        <v>0</v>
      </c>
      <c r="T120" s="17"/>
      <c r="U120" s="17">
        <v>0</v>
      </c>
      <c r="V120" s="18"/>
      <c r="W120" s="17">
        <f>E120+M120+S120+AD120</f>
        <v>155</v>
      </c>
      <c r="X120" s="17"/>
      <c r="Y120" s="17">
        <f>I120+Q120+U120+AE120</f>
        <v>465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</row>
    <row r="121" spans="1:25" s="13" customFormat="1" ht="12.75">
      <c r="A121" s="18" t="s">
        <v>232</v>
      </c>
      <c r="B121" s="15"/>
      <c r="C121" s="14">
        <f>+C122+C123</f>
        <v>6</v>
      </c>
      <c r="D121" s="14"/>
      <c r="E121" s="14">
        <f>+E122+E123</f>
        <v>92</v>
      </c>
      <c r="F121" s="14"/>
      <c r="G121" s="14">
        <f>E121/C121</f>
        <v>15.333333333333334</v>
      </c>
      <c r="H121" s="14"/>
      <c r="I121" s="14">
        <f>+I122+I123</f>
        <v>276</v>
      </c>
      <c r="J121" s="15"/>
      <c r="K121" s="14">
        <f>+K122+K123</f>
        <v>0</v>
      </c>
      <c r="L121" s="14"/>
      <c r="M121" s="14">
        <f>+M122+M123</f>
        <v>0</v>
      </c>
      <c r="N121" s="14"/>
      <c r="O121" s="14">
        <v>0</v>
      </c>
      <c r="P121" s="14"/>
      <c r="Q121" s="14">
        <f>+Q122+Q123</f>
        <v>0</v>
      </c>
      <c r="R121" s="15"/>
      <c r="S121" s="14">
        <f>+S122+S123</f>
        <v>0</v>
      </c>
      <c r="T121" s="14"/>
      <c r="U121" s="14">
        <f>+U122+U123</f>
        <v>0</v>
      </c>
      <c r="V121" s="15"/>
      <c r="W121" s="14">
        <f>+W122+W123</f>
        <v>92</v>
      </c>
      <c r="X121" s="14"/>
      <c r="Y121" s="14">
        <f>+Y122+Y123</f>
        <v>276</v>
      </c>
    </row>
    <row r="122" spans="1:254" ht="12.75">
      <c r="A122" s="18" t="s">
        <v>231</v>
      </c>
      <c r="B122" s="12"/>
      <c r="C122" s="17">
        <v>0</v>
      </c>
      <c r="D122" s="17"/>
      <c r="E122" s="17">
        <v>0</v>
      </c>
      <c r="F122" s="17"/>
      <c r="G122" s="17">
        <v>0</v>
      </c>
      <c r="H122" s="17"/>
      <c r="I122" s="17">
        <v>0</v>
      </c>
      <c r="J122" s="18"/>
      <c r="K122" s="17">
        <v>0</v>
      </c>
      <c r="L122" s="17"/>
      <c r="M122" s="17">
        <v>0</v>
      </c>
      <c r="N122" s="17"/>
      <c r="O122" s="17">
        <v>0</v>
      </c>
      <c r="P122" s="17"/>
      <c r="Q122" s="17">
        <v>0</v>
      </c>
      <c r="R122" s="18"/>
      <c r="S122" s="17">
        <v>0</v>
      </c>
      <c r="T122" s="17"/>
      <c r="U122" s="17">
        <v>0</v>
      </c>
      <c r="V122" s="18"/>
      <c r="W122" s="17">
        <f>E122+M122+S122+AD122</f>
        <v>0</v>
      </c>
      <c r="X122" s="17"/>
      <c r="Y122" s="17">
        <f>I122+Q122+U122+AE122</f>
        <v>0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</row>
    <row r="123" spans="1:254" ht="12.75">
      <c r="A123" s="11" t="s">
        <v>5</v>
      </c>
      <c r="B123" s="12"/>
      <c r="C123" s="17">
        <v>6</v>
      </c>
      <c r="D123" s="17"/>
      <c r="E123" s="17">
        <v>92</v>
      </c>
      <c r="F123" s="17"/>
      <c r="G123" s="17">
        <f>E123/C123</f>
        <v>15.333333333333334</v>
      </c>
      <c r="H123" s="17"/>
      <c r="I123" s="17">
        <v>276</v>
      </c>
      <c r="J123" s="18"/>
      <c r="K123" s="17">
        <v>0</v>
      </c>
      <c r="L123" s="17"/>
      <c r="M123" s="17">
        <v>0</v>
      </c>
      <c r="N123" s="17"/>
      <c r="O123" s="17">
        <v>0</v>
      </c>
      <c r="P123" s="17"/>
      <c r="Q123" s="17">
        <v>0</v>
      </c>
      <c r="R123" s="18"/>
      <c r="S123" s="17">
        <v>0</v>
      </c>
      <c r="T123" s="17"/>
      <c r="U123" s="17">
        <v>0</v>
      </c>
      <c r="V123" s="18"/>
      <c r="W123" s="17">
        <f>E123+M123+S123+AD123</f>
        <v>92</v>
      </c>
      <c r="X123" s="17"/>
      <c r="Y123" s="17">
        <f>I123+Q123+U123+AE123</f>
        <v>276</v>
      </c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</row>
    <row r="124" spans="1:254" ht="12.75">
      <c r="A124" s="18" t="s">
        <v>274</v>
      </c>
      <c r="B124" s="12"/>
      <c r="C124" s="14">
        <f>+C125+C126</f>
        <v>36</v>
      </c>
      <c r="D124" s="14"/>
      <c r="E124" s="14">
        <f>+E125+E126</f>
        <v>1203</v>
      </c>
      <c r="F124" s="14"/>
      <c r="G124" s="14">
        <f>+E124/C124</f>
        <v>33.416666666666664</v>
      </c>
      <c r="H124" s="14"/>
      <c r="I124" s="14">
        <f>+I125+I126</f>
        <v>3609</v>
      </c>
      <c r="J124" s="15"/>
      <c r="K124" s="14">
        <f>+K125+K126</f>
        <v>0</v>
      </c>
      <c r="L124" s="14"/>
      <c r="M124" s="14">
        <f>+M125+M126</f>
        <v>0</v>
      </c>
      <c r="N124" s="14"/>
      <c r="O124" s="14">
        <v>0</v>
      </c>
      <c r="P124" s="14"/>
      <c r="Q124" s="14">
        <f>+Q125+Q126</f>
        <v>0</v>
      </c>
      <c r="R124" s="15"/>
      <c r="S124" s="14">
        <f>+S125+S126</f>
        <v>2</v>
      </c>
      <c r="T124" s="14"/>
      <c r="U124" s="14">
        <f>+U125+U126</f>
        <v>6</v>
      </c>
      <c r="V124" s="15"/>
      <c r="W124" s="14">
        <f>+W125+W126</f>
        <v>1205</v>
      </c>
      <c r="X124" s="14"/>
      <c r="Y124" s="14">
        <f>+Y125+Y126</f>
        <v>3615</v>
      </c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</row>
    <row r="125" spans="1:254" ht="12.75">
      <c r="A125" s="18" t="s">
        <v>6</v>
      </c>
      <c r="B125" s="12"/>
      <c r="C125" s="17">
        <v>35</v>
      </c>
      <c r="D125" s="17"/>
      <c r="E125" s="17">
        <v>1170</v>
      </c>
      <c r="F125" s="17"/>
      <c r="G125" s="17">
        <f>E125/C125</f>
        <v>33.42857142857143</v>
      </c>
      <c r="H125" s="17"/>
      <c r="I125" s="17">
        <v>3510</v>
      </c>
      <c r="J125" s="18"/>
      <c r="K125" s="17">
        <v>0</v>
      </c>
      <c r="L125" s="17"/>
      <c r="M125" s="17">
        <v>0</v>
      </c>
      <c r="N125" s="17"/>
      <c r="O125" s="17">
        <v>0</v>
      </c>
      <c r="P125" s="17"/>
      <c r="Q125" s="17">
        <v>0</v>
      </c>
      <c r="R125" s="18"/>
      <c r="S125" s="17">
        <v>2</v>
      </c>
      <c r="T125" s="17"/>
      <c r="U125" s="17">
        <v>6</v>
      </c>
      <c r="V125" s="18"/>
      <c r="W125" s="17">
        <f>+S125+M125+E125</f>
        <v>1172</v>
      </c>
      <c r="X125" s="17"/>
      <c r="Y125" s="17">
        <f>+U125+Q125+I125</f>
        <v>3516</v>
      </c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</row>
    <row r="126" spans="1:254" ht="12.75">
      <c r="A126" s="11" t="s">
        <v>5</v>
      </c>
      <c r="B126" s="12"/>
      <c r="C126" s="17">
        <v>1</v>
      </c>
      <c r="D126" s="17"/>
      <c r="E126" s="17">
        <v>33</v>
      </c>
      <c r="F126" s="17"/>
      <c r="G126" s="17">
        <f>E126/C126</f>
        <v>33</v>
      </c>
      <c r="H126" s="17"/>
      <c r="I126" s="17">
        <v>99</v>
      </c>
      <c r="J126" s="18"/>
      <c r="K126" s="17">
        <v>0</v>
      </c>
      <c r="L126" s="17"/>
      <c r="M126" s="17">
        <v>0</v>
      </c>
      <c r="N126" s="17"/>
      <c r="O126" s="17">
        <v>0</v>
      </c>
      <c r="P126" s="17"/>
      <c r="Q126" s="17">
        <v>0</v>
      </c>
      <c r="R126" s="18"/>
      <c r="S126" s="17">
        <v>0</v>
      </c>
      <c r="T126" s="17"/>
      <c r="U126" s="17">
        <v>0</v>
      </c>
      <c r="V126" s="18"/>
      <c r="W126" s="17">
        <f>+S126+M126+E126</f>
        <v>33</v>
      </c>
      <c r="X126" s="17"/>
      <c r="Y126" s="17">
        <f>+U126+Q126+I126</f>
        <v>99</v>
      </c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</row>
    <row r="127" spans="3:25" ht="12.75">
      <c r="C127" s="17"/>
      <c r="E127" s="17"/>
      <c r="G127" s="17"/>
      <c r="I127" s="17"/>
      <c r="K127" s="17"/>
      <c r="M127" s="17"/>
      <c r="O127" s="17"/>
      <c r="Q127" s="17"/>
      <c r="S127" s="17"/>
      <c r="U127" s="17"/>
      <c r="W127" s="17"/>
      <c r="Y127" s="17"/>
    </row>
    <row r="128" spans="1:254" ht="12.75">
      <c r="A128" s="15" t="s">
        <v>28</v>
      </c>
      <c r="B128" s="15"/>
      <c r="C128" s="14">
        <f>+C130+C133+C138+C139+C140+C143+C144+C147</f>
        <v>234</v>
      </c>
      <c r="D128" s="14"/>
      <c r="E128" s="14">
        <f>+E130+E133+E138+E139+E140+E143+E144+E147</f>
        <v>10815</v>
      </c>
      <c r="F128" s="14"/>
      <c r="G128" s="14">
        <f>E128/C128</f>
        <v>46.217948717948715</v>
      </c>
      <c r="H128" s="14"/>
      <c r="I128" s="14">
        <f>+I130+I133+I138+I139+I140+I143+I144+I147</f>
        <v>32147</v>
      </c>
      <c r="J128" s="15"/>
      <c r="K128" s="14">
        <v>0</v>
      </c>
      <c r="L128" s="14"/>
      <c r="M128" s="14">
        <v>0</v>
      </c>
      <c r="N128" s="14"/>
      <c r="O128" s="14">
        <v>0</v>
      </c>
      <c r="P128" s="14"/>
      <c r="Q128" s="14">
        <v>0</v>
      </c>
      <c r="R128" s="15"/>
      <c r="S128" s="14">
        <f>+S130+S133+S138+S139+S140+S143+S144+S147</f>
        <v>135</v>
      </c>
      <c r="T128" s="14"/>
      <c r="U128" s="14">
        <f>+U130+U133+U138+U139+U140+U143+U144+U147</f>
        <v>499</v>
      </c>
      <c r="V128" s="15"/>
      <c r="W128" s="14">
        <f>E128+M128+S128</f>
        <v>10950</v>
      </c>
      <c r="X128" s="14"/>
      <c r="Y128" s="14">
        <f>I128+Q128+U128+AE128</f>
        <v>32646</v>
      </c>
      <c r="Z128" s="15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</row>
    <row r="129" spans="1:26" ht="8.25" customHeight="1">
      <c r="A129" s="18"/>
      <c r="B129" s="18"/>
      <c r="C129" s="17"/>
      <c r="E129" s="17"/>
      <c r="G129" s="17"/>
      <c r="I129" s="17"/>
      <c r="J129" s="18"/>
      <c r="K129" s="17"/>
      <c r="M129" s="17"/>
      <c r="O129" s="17"/>
      <c r="Q129" s="17"/>
      <c r="R129" s="18"/>
      <c r="S129" s="17"/>
      <c r="U129" s="17"/>
      <c r="V129" s="18"/>
      <c r="Y129" s="17"/>
      <c r="Z129" s="18"/>
    </row>
    <row r="130" spans="1:26" s="13" customFormat="1" ht="12.75">
      <c r="A130" s="18" t="s">
        <v>234</v>
      </c>
      <c r="B130" s="15"/>
      <c r="C130" s="14">
        <f>+C131+C132</f>
        <v>28</v>
      </c>
      <c r="D130" s="14"/>
      <c r="E130" s="14">
        <f>+E131+E132</f>
        <v>696</v>
      </c>
      <c r="F130" s="14"/>
      <c r="G130" s="14">
        <f aca="true" t="shared" si="10" ref="G130:G149">E130/C130</f>
        <v>24.857142857142858</v>
      </c>
      <c r="H130" s="14"/>
      <c r="I130" s="14">
        <f>+I131+I132</f>
        <v>1912</v>
      </c>
      <c r="J130" s="15"/>
      <c r="K130" s="14">
        <f>+K131+K132</f>
        <v>0</v>
      </c>
      <c r="L130" s="14"/>
      <c r="M130" s="14">
        <f>+M131+M132</f>
        <v>0</v>
      </c>
      <c r="N130" s="14"/>
      <c r="O130" s="14">
        <v>0</v>
      </c>
      <c r="P130" s="14"/>
      <c r="Q130" s="14">
        <f>+Q131+Q132</f>
        <v>0</v>
      </c>
      <c r="R130" s="15"/>
      <c r="S130" s="14">
        <f>+S131+S132</f>
        <v>4</v>
      </c>
      <c r="T130" s="14"/>
      <c r="U130" s="14">
        <f>+U131+U132</f>
        <v>12</v>
      </c>
      <c r="V130" s="15"/>
      <c r="W130" s="14">
        <f>+W131+W132</f>
        <v>700</v>
      </c>
      <c r="X130" s="14"/>
      <c r="Y130" s="14">
        <f>+Y131+Y132</f>
        <v>1924</v>
      </c>
      <c r="Z130" s="15"/>
    </row>
    <row r="131" spans="1:26" ht="12.75">
      <c r="A131" s="18" t="s">
        <v>235</v>
      </c>
      <c r="B131" s="18"/>
      <c r="C131" s="17">
        <v>28</v>
      </c>
      <c r="D131" s="17"/>
      <c r="E131" s="17">
        <f>44+652</f>
        <v>696</v>
      </c>
      <c r="F131" s="17"/>
      <c r="G131" s="17">
        <f t="shared" si="10"/>
        <v>24.857142857142858</v>
      </c>
      <c r="H131" s="17"/>
      <c r="I131" s="17">
        <f>132+1780</f>
        <v>1912</v>
      </c>
      <c r="J131" s="18"/>
      <c r="K131" s="17">
        <v>0</v>
      </c>
      <c r="L131" s="17"/>
      <c r="M131" s="17">
        <v>0</v>
      </c>
      <c r="N131" s="17"/>
      <c r="O131" s="17">
        <v>0</v>
      </c>
      <c r="P131" s="17"/>
      <c r="Q131" s="17">
        <v>0</v>
      </c>
      <c r="R131" s="18"/>
      <c r="S131" s="17">
        <v>4</v>
      </c>
      <c r="T131" s="17"/>
      <c r="U131" s="17">
        <v>12</v>
      </c>
      <c r="V131" s="18"/>
      <c r="W131" s="17">
        <f>E131+M131+S131+AD131</f>
        <v>700</v>
      </c>
      <c r="X131" s="17"/>
      <c r="Y131" s="17">
        <f>I131+Q131+U131+AE131</f>
        <v>1924</v>
      </c>
      <c r="Z131" s="18"/>
    </row>
    <row r="132" spans="1:26" ht="12.75">
      <c r="A132" s="18" t="s">
        <v>236</v>
      </c>
      <c r="B132" s="18"/>
      <c r="C132" s="17">
        <v>0</v>
      </c>
      <c r="D132" s="17"/>
      <c r="E132" s="17">
        <v>0</v>
      </c>
      <c r="F132" s="17"/>
      <c r="G132" s="17">
        <v>0</v>
      </c>
      <c r="H132" s="17"/>
      <c r="I132" s="17">
        <v>0</v>
      </c>
      <c r="J132" s="18"/>
      <c r="K132" s="17">
        <v>0</v>
      </c>
      <c r="L132" s="17"/>
      <c r="M132" s="17">
        <v>0</v>
      </c>
      <c r="N132" s="17"/>
      <c r="O132" s="17">
        <v>0</v>
      </c>
      <c r="P132" s="17"/>
      <c r="Q132" s="17">
        <v>0</v>
      </c>
      <c r="R132" s="18"/>
      <c r="S132" s="17">
        <v>0</v>
      </c>
      <c r="T132" s="17"/>
      <c r="U132" s="17">
        <v>0</v>
      </c>
      <c r="V132" s="18"/>
      <c r="W132" s="17">
        <f>E132+M132+S132+AD132</f>
        <v>0</v>
      </c>
      <c r="X132" s="17"/>
      <c r="Y132" s="17">
        <f>I132+Q132+U132+AE132</f>
        <v>0</v>
      </c>
      <c r="Z132" s="18"/>
    </row>
    <row r="133" spans="1:26" s="13" customFormat="1" ht="12.75">
      <c r="A133" s="18" t="s">
        <v>167</v>
      </c>
      <c r="B133" s="15"/>
      <c r="C133" s="14">
        <f>SUM(C134:C137)</f>
        <v>26</v>
      </c>
      <c r="D133" s="14"/>
      <c r="E133" s="14">
        <f>SUM(E134:E137)</f>
        <v>652</v>
      </c>
      <c r="F133" s="14"/>
      <c r="G133" s="14">
        <f t="shared" si="10"/>
        <v>25.076923076923077</v>
      </c>
      <c r="H133" s="14"/>
      <c r="I133" s="14">
        <f>SUM(I134:I137)</f>
        <v>1834</v>
      </c>
      <c r="J133" s="15"/>
      <c r="K133" s="14">
        <f>SUM(K134:K137)</f>
        <v>0</v>
      </c>
      <c r="L133" s="14"/>
      <c r="M133" s="14">
        <f>SUM(M134:M137)</f>
        <v>0</v>
      </c>
      <c r="N133" s="14"/>
      <c r="O133" s="14">
        <v>0</v>
      </c>
      <c r="P133" s="14"/>
      <c r="Q133" s="14">
        <f>SUM(Q134:Q137)</f>
        <v>0</v>
      </c>
      <c r="R133" s="15"/>
      <c r="S133" s="14">
        <f>SUM(S134:S137)</f>
        <v>28</v>
      </c>
      <c r="T133" s="14"/>
      <c r="U133" s="14">
        <f>SUM(U134:U137)</f>
        <v>153</v>
      </c>
      <c r="V133" s="15"/>
      <c r="W133" s="14">
        <f>SUM(W134:W137)</f>
        <v>680</v>
      </c>
      <c r="X133" s="14"/>
      <c r="Y133" s="14">
        <f>SUM(Y134:Y137)</f>
        <v>1987</v>
      </c>
      <c r="Z133" s="15"/>
    </row>
    <row r="134" spans="1:26" ht="12.75">
      <c r="A134" s="18" t="s">
        <v>202</v>
      </c>
      <c r="B134" s="18"/>
      <c r="C134" s="17">
        <v>12</v>
      </c>
      <c r="D134" s="17"/>
      <c r="E134" s="17">
        <f>364+41</f>
        <v>405</v>
      </c>
      <c r="F134" s="17"/>
      <c r="G134" s="17">
        <f t="shared" si="10"/>
        <v>33.75</v>
      </c>
      <c r="H134" s="17"/>
      <c r="I134" s="17">
        <f>123+994</f>
        <v>1117</v>
      </c>
      <c r="J134" s="18"/>
      <c r="K134" s="17">
        <v>0</v>
      </c>
      <c r="L134" s="17"/>
      <c r="M134" s="17">
        <v>0</v>
      </c>
      <c r="N134" s="17"/>
      <c r="O134" s="17">
        <v>0</v>
      </c>
      <c r="P134" s="17"/>
      <c r="Q134" s="17">
        <v>0</v>
      </c>
      <c r="R134" s="18"/>
      <c r="S134" s="17">
        <v>15</v>
      </c>
      <c r="T134" s="17"/>
      <c r="U134" s="17">
        <v>39</v>
      </c>
      <c r="V134" s="18"/>
      <c r="W134" s="17">
        <f aca="true" t="shared" si="11" ref="W134:W139">E134+M134+S134+AD134</f>
        <v>420</v>
      </c>
      <c r="X134" s="17"/>
      <c r="Y134" s="17">
        <f aca="true" t="shared" si="12" ref="Y134:Y139">I134+Q134+U134+AE134</f>
        <v>1156</v>
      </c>
      <c r="Z134" s="18"/>
    </row>
    <row r="135" spans="1:26" ht="12.75">
      <c r="A135" s="18" t="s">
        <v>233</v>
      </c>
      <c r="B135" s="18"/>
      <c r="C135" s="17">
        <v>4</v>
      </c>
      <c r="D135" s="17"/>
      <c r="E135" s="17">
        <v>22</v>
      </c>
      <c r="F135" s="17"/>
      <c r="G135" s="17">
        <f>E135/C135</f>
        <v>5.5</v>
      </c>
      <c r="H135" s="17"/>
      <c r="I135" s="17">
        <v>66</v>
      </c>
      <c r="J135" s="18"/>
      <c r="K135" s="17">
        <v>0</v>
      </c>
      <c r="L135" s="17"/>
      <c r="M135" s="17">
        <v>0</v>
      </c>
      <c r="N135" s="17"/>
      <c r="O135" s="17">
        <v>0</v>
      </c>
      <c r="P135" s="17"/>
      <c r="Q135" s="17">
        <v>0</v>
      </c>
      <c r="R135" s="18"/>
      <c r="S135" s="17">
        <v>13</v>
      </c>
      <c r="T135" s="17"/>
      <c r="U135" s="17">
        <v>114</v>
      </c>
      <c r="V135" s="18"/>
      <c r="W135" s="17">
        <f t="shared" si="11"/>
        <v>35</v>
      </c>
      <c r="X135" s="17"/>
      <c r="Y135" s="17">
        <f t="shared" si="12"/>
        <v>180</v>
      </c>
      <c r="Z135" s="18"/>
    </row>
    <row r="136" spans="1:26" ht="12.75">
      <c r="A136" s="23" t="s">
        <v>286</v>
      </c>
      <c r="B136" s="18"/>
      <c r="C136" s="17">
        <v>4</v>
      </c>
      <c r="D136" s="17"/>
      <c r="E136" s="17">
        <v>154</v>
      </c>
      <c r="F136" s="17"/>
      <c r="G136" s="17">
        <f t="shared" si="10"/>
        <v>38.5</v>
      </c>
      <c r="H136" s="17"/>
      <c r="I136" s="17">
        <v>462</v>
      </c>
      <c r="J136" s="18"/>
      <c r="K136" s="17">
        <v>0</v>
      </c>
      <c r="L136" s="17"/>
      <c r="M136" s="17">
        <v>0</v>
      </c>
      <c r="N136" s="17"/>
      <c r="O136" s="17">
        <v>0</v>
      </c>
      <c r="P136" s="17"/>
      <c r="Q136" s="17">
        <v>0</v>
      </c>
      <c r="R136" s="18"/>
      <c r="S136" s="17">
        <v>0</v>
      </c>
      <c r="T136" s="17"/>
      <c r="U136" s="17">
        <v>0</v>
      </c>
      <c r="V136" s="18"/>
      <c r="W136" s="17">
        <f t="shared" si="11"/>
        <v>154</v>
      </c>
      <c r="X136" s="17"/>
      <c r="Y136" s="17">
        <f t="shared" si="12"/>
        <v>462</v>
      </c>
      <c r="Z136" s="18"/>
    </row>
    <row r="137" spans="1:26" ht="12.75">
      <c r="A137" s="23" t="s">
        <v>287</v>
      </c>
      <c r="B137" s="18"/>
      <c r="C137" s="17">
        <v>6</v>
      </c>
      <c r="D137" s="17"/>
      <c r="E137" s="17">
        <v>71</v>
      </c>
      <c r="F137" s="17"/>
      <c r="G137" s="17">
        <f t="shared" si="10"/>
        <v>11.833333333333334</v>
      </c>
      <c r="H137" s="17"/>
      <c r="I137" s="17">
        <v>189</v>
      </c>
      <c r="J137" s="18"/>
      <c r="K137" s="17">
        <v>0</v>
      </c>
      <c r="L137" s="17"/>
      <c r="M137" s="17">
        <v>0</v>
      </c>
      <c r="N137" s="17"/>
      <c r="O137" s="17">
        <v>0</v>
      </c>
      <c r="P137" s="17"/>
      <c r="Q137" s="17">
        <v>0</v>
      </c>
      <c r="R137" s="18"/>
      <c r="S137" s="17">
        <v>0</v>
      </c>
      <c r="T137" s="17"/>
      <c r="U137" s="17">
        <v>0</v>
      </c>
      <c r="V137" s="18"/>
      <c r="W137" s="17">
        <f t="shared" si="11"/>
        <v>71</v>
      </c>
      <c r="X137" s="17"/>
      <c r="Y137" s="17">
        <f t="shared" si="12"/>
        <v>189</v>
      </c>
      <c r="Z137" s="18"/>
    </row>
    <row r="138" spans="1:26" ht="12.75">
      <c r="A138" s="18" t="s">
        <v>29</v>
      </c>
      <c r="B138" s="18"/>
      <c r="C138" s="17">
        <v>39</v>
      </c>
      <c r="D138" s="17"/>
      <c r="E138" s="17">
        <v>1841</v>
      </c>
      <c r="F138" s="17"/>
      <c r="G138" s="17">
        <f t="shared" si="10"/>
        <v>47.205128205128204</v>
      </c>
      <c r="H138" s="17"/>
      <c r="I138" s="17">
        <v>5523</v>
      </c>
      <c r="J138" s="18"/>
      <c r="K138" s="17">
        <v>0</v>
      </c>
      <c r="L138" s="17"/>
      <c r="M138" s="17">
        <v>0</v>
      </c>
      <c r="N138" s="17"/>
      <c r="O138" s="17">
        <v>0</v>
      </c>
      <c r="P138" s="17"/>
      <c r="Q138" s="17">
        <v>0</v>
      </c>
      <c r="R138" s="18"/>
      <c r="S138" s="17">
        <v>7</v>
      </c>
      <c r="T138" s="17"/>
      <c r="U138" s="17">
        <v>21</v>
      </c>
      <c r="V138" s="18"/>
      <c r="W138" s="17">
        <f t="shared" si="11"/>
        <v>1848</v>
      </c>
      <c r="X138" s="17"/>
      <c r="Y138" s="17">
        <f t="shared" si="12"/>
        <v>5544</v>
      </c>
      <c r="Z138" s="18"/>
    </row>
    <row r="139" spans="1:26" ht="12.75">
      <c r="A139" s="18" t="s">
        <v>30</v>
      </c>
      <c r="B139" s="18"/>
      <c r="C139" s="17">
        <v>40</v>
      </c>
      <c r="D139" s="17"/>
      <c r="E139" s="17">
        <v>2311</v>
      </c>
      <c r="F139" s="17"/>
      <c r="G139" s="17">
        <f t="shared" si="10"/>
        <v>57.775</v>
      </c>
      <c r="H139" s="17"/>
      <c r="I139" s="17">
        <v>6933</v>
      </c>
      <c r="J139" s="18"/>
      <c r="K139" s="17">
        <v>0</v>
      </c>
      <c r="L139" s="17"/>
      <c r="M139" s="17">
        <v>0</v>
      </c>
      <c r="N139" s="17"/>
      <c r="O139" s="17">
        <v>0</v>
      </c>
      <c r="P139" s="17"/>
      <c r="Q139" s="17">
        <v>0</v>
      </c>
      <c r="R139" s="18"/>
      <c r="S139" s="17">
        <v>29</v>
      </c>
      <c r="T139" s="17"/>
      <c r="U139" s="17">
        <v>88</v>
      </c>
      <c r="V139" s="18"/>
      <c r="W139" s="17">
        <f t="shared" si="11"/>
        <v>2340</v>
      </c>
      <c r="X139" s="17"/>
      <c r="Y139" s="17">
        <f t="shared" si="12"/>
        <v>7021</v>
      </c>
      <c r="Z139" s="18"/>
    </row>
    <row r="140" spans="1:27" s="13" customFormat="1" ht="12.75">
      <c r="A140" s="18" t="s">
        <v>229</v>
      </c>
      <c r="B140" s="15"/>
      <c r="C140" s="14">
        <f>+C141+C142</f>
        <v>28</v>
      </c>
      <c r="D140" s="14"/>
      <c r="E140" s="14">
        <f>+E141+E142</f>
        <v>1590</v>
      </c>
      <c r="F140" s="14"/>
      <c r="G140" s="14">
        <f t="shared" si="10"/>
        <v>56.785714285714285</v>
      </c>
      <c r="H140" s="14"/>
      <c r="I140" s="14">
        <f>+I141+I142</f>
        <v>4770</v>
      </c>
      <c r="J140" s="15"/>
      <c r="K140" s="14">
        <v>0</v>
      </c>
      <c r="L140" s="14"/>
      <c r="M140" s="14">
        <f>+M141+M142</f>
        <v>0</v>
      </c>
      <c r="N140" s="14"/>
      <c r="O140" s="14">
        <v>0</v>
      </c>
      <c r="P140" s="14"/>
      <c r="Q140" s="14">
        <f>+Q141+Q142</f>
        <v>0</v>
      </c>
      <c r="R140" s="15"/>
      <c r="S140" s="14">
        <f>+S141+S142</f>
        <v>19</v>
      </c>
      <c r="T140" s="14"/>
      <c r="U140" s="14">
        <f>+U141+U142</f>
        <v>57</v>
      </c>
      <c r="V140" s="15"/>
      <c r="W140" s="14">
        <f>+W141+W142</f>
        <v>1609</v>
      </c>
      <c r="X140" s="14"/>
      <c r="Y140" s="14">
        <f>+Y141+Y142</f>
        <v>4827</v>
      </c>
      <c r="Z140" s="15"/>
      <c r="AA140" s="15"/>
    </row>
    <row r="141" spans="1:254" ht="12.75">
      <c r="A141" s="11" t="s">
        <v>31</v>
      </c>
      <c r="B141" s="12"/>
      <c r="C141" s="17">
        <v>5</v>
      </c>
      <c r="D141" s="17"/>
      <c r="E141" s="17">
        <v>478</v>
      </c>
      <c r="F141" s="17"/>
      <c r="G141" s="17">
        <f t="shared" si="10"/>
        <v>95.6</v>
      </c>
      <c r="H141" s="17"/>
      <c r="I141" s="17">
        <v>1434</v>
      </c>
      <c r="J141" s="18"/>
      <c r="K141" s="17">
        <v>0</v>
      </c>
      <c r="L141" s="17"/>
      <c r="M141" s="17">
        <v>0</v>
      </c>
      <c r="N141" s="17"/>
      <c r="O141" s="17">
        <v>0</v>
      </c>
      <c r="P141" s="17"/>
      <c r="Q141" s="17">
        <v>0</v>
      </c>
      <c r="R141" s="18"/>
      <c r="S141" s="17">
        <v>0</v>
      </c>
      <c r="T141" s="17"/>
      <c r="U141" s="17">
        <v>0</v>
      </c>
      <c r="V141" s="18"/>
      <c r="W141" s="17">
        <f>E141+M141+S141+AD141</f>
        <v>478</v>
      </c>
      <c r="X141" s="17"/>
      <c r="Y141" s="17">
        <f>I141+Q141+U141+AE141</f>
        <v>1434</v>
      </c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</row>
    <row r="142" spans="1:254" ht="12.75">
      <c r="A142" s="11" t="s">
        <v>32</v>
      </c>
      <c r="B142" s="12"/>
      <c r="C142" s="17">
        <v>23</v>
      </c>
      <c r="D142" s="17"/>
      <c r="E142" s="17">
        <v>1112</v>
      </c>
      <c r="F142" s="17"/>
      <c r="G142" s="17">
        <f t="shared" si="10"/>
        <v>48.34782608695652</v>
      </c>
      <c r="H142" s="17"/>
      <c r="I142" s="17">
        <v>3336</v>
      </c>
      <c r="J142" s="18"/>
      <c r="K142" s="17">
        <v>0</v>
      </c>
      <c r="L142" s="17"/>
      <c r="M142" s="17">
        <v>0</v>
      </c>
      <c r="N142" s="17"/>
      <c r="O142" s="17">
        <v>0</v>
      </c>
      <c r="P142" s="17"/>
      <c r="Q142" s="17">
        <v>0</v>
      </c>
      <c r="R142" s="18"/>
      <c r="S142" s="17">
        <v>19</v>
      </c>
      <c r="T142" s="17"/>
      <c r="U142" s="17">
        <v>57</v>
      </c>
      <c r="V142" s="18"/>
      <c r="W142" s="17">
        <f>E142+M142+S142+AD142</f>
        <v>1131</v>
      </c>
      <c r="X142" s="17"/>
      <c r="Y142" s="17">
        <f>I142+Q142+U142+AE142</f>
        <v>3393</v>
      </c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</row>
    <row r="143" spans="1:27" ht="12.75">
      <c r="A143" s="11" t="s">
        <v>33</v>
      </c>
      <c r="C143" s="17">
        <v>26</v>
      </c>
      <c r="D143" s="17"/>
      <c r="E143" s="17">
        <v>1184</v>
      </c>
      <c r="F143" s="17"/>
      <c r="G143" s="17">
        <f t="shared" si="10"/>
        <v>45.53846153846154</v>
      </c>
      <c r="H143" s="17"/>
      <c r="I143" s="17">
        <v>3552</v>
      </c>
      <c r="J143" s="18"/>
      <c r="K143" s="17">
        <v>0</v>
      </c>
      <c r="L143" s="17"/>
      <c r="M143" s="17">
        <v>0</v>
      </c>
      <c r="N143" s="17"/>
      <c r="O143" s="17">
        <v>0</v>
      </c>
      <c r="P143" s="17"/>
      <c r="Q143" s="17">
        <v>0</v>
      </c>
      <c r="R143" s="18"/>
      <c r="S143" s="17">
        <v>9</v>
      </c>
      <c r="T143" s="17"/>
      <c r="U143" s="17">
        <v>27</v>
      </c>
      <c r="V143" s="18"/>
      <c r="W143" s="17">
        <f>E143+M143+S143+AD143</f>
        <v>1193</v>
      </c>
      <c r="X143" s="17"/>
      <c r="Y143" s="17">
        <f>I143+Q143+U143+AE143</f>
        <v>3579</v>
      </c>
      <c r="Z143" s="18"/>
      <c r="AA143" s="18"/>
    </row>
    <row r="144" spans="1:27" s="13" customFormat="1" ht="12.75">
      <c r="A144" s="11" t="s">
        <v>252</v>
      </c>
      <c r="C144" s="14">
        <f>+C145+C146</f>
        <v>33</v>
      </c>
      <c r="D144" s="14"/>
      <c r="E144" s="14">
        <f>+E145+E146</f>
        <v>1689</v>
      </c>
      <c r="F144" s="14"/>
      <c r="G144" s="14">
        <f t="shared" si="10"/>
        <v>51.18181818181818</v>
      </c>
      <c r="H144" s="14"/>
      <c r="I144" s="14">
        <f>+I145+I146</f>
        <v>5067</v>
      </c>
      <c r="J144" s="15"/>
      <c r="K144" s="14">
        <f>+K145+K146</f>
        <v>0</v>
      </c>
      <c r="L144" s="14"/>
      <c r="M144" s="14">
        <f>+M145+M146</f>
        <v>0</v>
      </c>
      <c r="N144" s="14"/>
      <c r="O144" s="14">
        <v>0</v>
      </c>
      <c r="P144" s="14"/>
      <c r="Q144" s="14">
        <f>+Q145+Q146</f>
        <v>0</v>
      </c>
      <c r="R144" s="15"/>
      <c r="S144" s="14">
        <f>+S145+S146</f>
        <v>16</v>
      </c>
      <c r="T144" s="14"/>
      <c r="U144" s="14">
        <f>+U145+U146</f>
        <v>72</v>
      </c>
      <c r="V144" s="15"/>
      <c r="W144" s="14">
        <f>+W145+W146</f>
        <v>1705</v>
      </c>
      <c r="X144" s="14"/>
      <c r="Y144" s="14">
        <f>+Y145+Y146</f>
        <v>5139</v>
      </c>
      <c r="Z144" s="15"/>
      <c r="AA144" s="15"/>
    </row>
    <row r="145" spans="1:254" ht="12.75">
      <c r="A145" s="11" t="s">
        <v>34</v>
      </c>
      <c r="B145" s="12"/>
      <c r="C145" s="17">
        <v>22</v>
      </c>
      <c r="D145" s="17"/>
      <c r="E145" s="17">
        <v>1128</v>
      </c>
      <c r="F145" s="17"/>
      <c r="G145" s="17">
        <f t="shared" si="10"/>
        <v>51.27272727272727</v>
      </c>
      <c r="H145" s="17"/>
      <c r="I145" s="17">
        <v>3384</v>
      </c>
      <c r="J145" s="18"/>
      <c r="K145" s="17">
        <v>0</v>
      </c>
      <c r="L145" s="17"/>
      <c r="M145" s="17">
        <v>0</v>
      </c>
      <c r="N145" s="17"/>
      <c r="O145" s="17">
        <v>0</v>
      </c>
      <c r="P145" s="17"/>
      <c r="Q145" s="17">
        <v>0</v>
      </c>
      <c r="R145" s="18"/>
      <c r="S145" s="17">
        <v>14</v>
      </c>
      <c r="T145" s="17"/>
      <c r="U145" s="17">
        <v>66</v>
      </c>
      <c r="V145" s="18"/>
      <c r="W145" s="17">
        <f>E145+M145+S145+AD145</f>
        <v>1142</v>
      </c>
      <c r="X145" s="17"/>
      <c r="Y145" s="17">
        <f>I145+Q145+U145+AE145</f>
        <v>3450</v>
      </c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</row>
    <row r="146" spans="1:254" ht="12.75">
      <c r="A146" s="11" t="s">
        <v>35</v>
      </c>
      <c r="B146" s="12"/>
      <c r="C146" s="17">
        <v>11</v>
      </c>
      <c r="D146" s="17"/>
      <c r="E146" s="17">
        <v>561</v>
      </c>
      <c r="F146" s="17"/>
      <c r="G146" s="17">
        <f t="shared" si="10"/>
        <v>51</v>
      </c>
      <c r="H146" s="17"/>
      <c r="I146" s="17">
        <v>1683</v>
      </c>
      <c r="J146" s="18"/>
      <c r="K146" s="17">
        <v>0</v>
      </c>
      <c r="L146" s="17"/>
      <c r="M146" s="17">
        <v>0</v>
      </c>
      <c r="N146" s="17"/>
      <c r="O146" s="17">
        <v>0</v>
      </c>
      <c r="P146" s="17"/>
      <c r="Q146" s="17">
        <v>0</v>
      </c>
      <c r="R146" s="18"/>
      <c r="S146" s="17">
        <v>2</v>
      </c>
      <c r="T146" s="17"/>
      <c r="U146" s="17">
        <v>6</v>
      </c>
      <c r="V146" s="18"/>
      <c r="W146" s="17">
        <f>E146+M146+S146+AD146</f>
        <v>563</v>
      </c>
      <c r="X146" s="17"/>
      <c r="Y146" s="17">
        <f>I146+Q146+U146+AE146</f>
        <v>1689</v>
      </c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</row>
    <row r="147" spans="1:254" s="13" customFormat="1" ht="12.75">
      <c r="A147" s="11" t="s">
        <v>36</v>
      </c>
      <c r="B147" s="16"/>
      <c r="C147" s="14">
        <f>+C148+C149</f>
        <v>14</v>
      </c>
      <c r="D147" s="14"/>
      <c r="E147" s="14">
        <f>+E148+E149</f>
        <v>852</v>
      </c>
      <c r="F147" s="14"/>
      <c r="G147" s="14">
        <f t="shared" si="10"/>
        <v>60.857142857142854</v>
      </c>
      <c r="H147" s="14"/>
      <c r="I147" s="14">
        <f>+I148+I149</f>
        <v>2556</v>
      </c>
      <c r="J147" s="15"/>
      <c r="K147" s="14">
        <f>+K148+K149</f>
        <v>0</v>
      </c>
      <c r="L147" s="14"/>
      <c r="M147" s="14">
        <f>+M148+M149</f>
        <v>0</v>
      </c>
      <c r="N147" s="14"/>
      <c r="O147" s="14">
        <v>0</v>
      </c>
      <c r="P147" s="14"/>
      <c r="Q147" s="14">
        <f>+Q148+Q149</f>
        <v>0</v>
      </c>
      <c r="R147" s="15"/>
      <c r="S147" s="14">
        <f>+S148+S149</f>
        <v>23</v>
      </c>
      <c r="T147" s="14"/>
      <c r="U147" s="14">
        <f>+U148+U149</f>
        <v>69</v>
      </c>
      <c r="V147" s="15"/>
      <c r="W147" s="14">
        <f>+W148+W149</f>
        <v>875</v>
      </c>
      <c r="X147" s="14"/>
      <c r="Y147" s="14">
        <f>+Y148+Y149</f>
        <v>2625</v>
      </c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</row>
    <row r="148" spans="1:27" ht="12.75">
      <c r="A148" s="11" t="s">
        <v>191</v>
      </c>
      <c r="C148" s="17">
        <v>0</v>
      </c>
      <c r="D148" s="17"/>
      <c r="E148" s="17">
        <v>0</v>
      </c>
      <c r="F148" s="17"/>
      <c r="G148" s="17">
        <v>0</v>
      </c>
      <c r="H148" s="17"/>
      <c r="I148" s="17">
        <v>0</v>
      </c>
      <c r="J148" s="18"/>
      <c r="K148" s="17">
        <v>0</v>
      </c>
      <c r="L148" s="17"/>
      <c r="M148" s="17">
        <v>0</v>
      </c>
      <c r="N148" s="17"/>
      <c r="O148" s="17">
        <v>0</v>
      </c>
      <c r="P148" s="17"/>
      <c r="Q148" s="17">
        <v>0</v>
      </c>
      <c r="R148" s="18"/>
      <c r="S148" s="17">
        <v>0</v>
      </c>
      <c r="T148" s="17"/>
      <c r="U148" s="17">
        <v>0</v>
      </c>
      <c r="V148" s="18"/>
      <c r="W148" s="17">
        <f>E148+M148+S148+AD148</f>
        <v>0</v>
      </c>
      <c r="X148" s="17"/>
      <c r="Y148" s="17">
        <f>I148+Q148+U148+AE148</f>
        <v>0</v>
      </c>
      <c r="Z148" s="18"/>
      <c r="AA148" s="18"/>
    </row>
    <row r="149" spans="1:27" ht="12.75">
      <c r="A149" s="11" t="s">
        <v>188</v>
      </c>
      <c r="C149" s="17">
        <v>14</v>
      </c>
      <c r="D149" s="17"/>
      <c r="E149" s="17">
        <v>852</v>
      </c>
      <c r="F149" s="17"/>
      <c r="G149" s="17">
        <f t="shared" si="10"/>
        <v>60.857142857142854</v>
      </c>
      <c r="H149" s="17"/>
      <c r="I149" s="17">
        <v>2556</v>
      </c>
      <c r="J149" s="18"/>
      <c r="K149" s="17">
        <v>0</v>
      </c>
      <c r="L149" s="17"/>
      <c r="M149" s="17">
        <v>0</v>
      </c>
      <c r="N149" s="17"/>
      <c r="O149" s="17">
        <v>0</v>
      </c>
      <c r="P149" s="17"/>
      <c r="Q149" s="17">
        <v>0</v>
      </c>
      <c r="R149" s="18"/>
      <c r="S149" s="17">
        <v>23</v>
      </c>
      <c r="T149" s="17"/>
      <c r="U149" s="17">
        <v>69</v>
      </c>
      <c r="V149" s="18"/>
      <c r="W149" s="17">
        <f>E149+M149+S149+AD149</f>
        <v>875</v>
      </c>
      <c r="X149" s="17"/>
      <c r="Y149" s="17">
        <f>I149+Q149+U149+AE149</f>
        <v>2625</v>
      </c>
      <c r="Z149" s="18"/>
      <c r="AA149" s="18"/>
    </row>
    <row r="150" spans="3:59" ht="12.75">
      <c r="C150" s="14"/>
      <c r="D150" s="14"/>
      <c r="E150" s="14"/>
      <c r="F150" s="14"/>
      <c r="G150" s="14"/>
      <c r="H150" s="14"/>
      <c r="I150" s="14"/>
      <c r="J150" s="15"/>
      <c r="K150" s="14"/>
      <c r="L150" s="14"/>
      <c r="M150" s="14"/>
      <c r="N150" s="14"/>
      <c r="O150" s="14"/>
      <c r="P150" s="14"/>
      <c r="Q150" s="14"/>
      <c r="R150" s="15"/>
      <c r="S150" s="14"/>
      <c r="T150" s="14"/>
      <c r="U150" s="14"/>
      <c r="V150" s="15"/>
      <c r="W150" s="14"/>
      <c r="X150" s="14"/>
      <c r="Y150" s="14"/>
      <c r="Z150" s="15"/>
      <c r="AA150" s="15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3:59" ht="12.75">
      <c r="C151" s="14"/>
      <c r="D151" s="14"/>
      <c r="E151" s="14"/>
      <c r="F151" s="14"/>
      <c r="G151" s="14"/>
      <c r="H151" s="14"/>
      <c r="I151" s="14"/>
      <c r="J151" s="15"/>
      <c r="K151" s="14"/>
      <c r="L151" s="14"/>
      <c r="M151" s="14"/>
      <c r="N151" s="14"/>
      <c r="O151" s="14"/>
      <c r="P151" s="14"/>
      <c r="Q151" s="14"/>
      <c r="R151" s="15"/>
      <c r="S151" s="14"/>
      <c r="T151" s="14"/>
      <c r="U151" s="14"/>
      <c r="V151" s="15"/>
      <c r="W151" s="14"/>
      <c r="X151" s="14"/>
      <c r="Y151" s="14"/>
      <c r="Z151" s="15"/>
      <c r="AA151" s="15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25" s="13" customFormat="1" ht="12.75">
      <c r="A152" s="13" t="s">
        <v>201</v>
      </c>
      <c r="C152" s="14">
        <f>+C158+C154+C159</f>
        <v>156</v>
      </c>
      <c r="D152" s="20"/>
      <c r="E152" s="14">
        <f>+E158+E154+E159</f>
        <v>4579</v>
      </c>
      <c r="F152" s="20"/>
      <c r="G152" s="14">
        <f>E152/C152</f>
        <v>29.352564102564102</v>
      </c>
      <c r="H152" s="20"/>
      <c r="I152" s="14">
        <f>+I158+I154+I159</f>
        <v>14010</v>
      </c>
      <c r="K152" s="14">
        <f>+K154+K158+K159</f>
        <v>44</v>
      </c>
      <c r="L152" s="20"/>
      <c r="M152" s="14">
        <f>+M154+M158+M159</f>
        <v>1004</v>
      </c>
      <c r="N152" s="20"/>
      <c r="O152" s="14">
        <f>M152/K152</f>
        <v>22.818181818181817</v>
      </c>
      <c r="P152" s="20"/>
      <c r="Q152" s="14">
        <f>+Q154+Q158+Q159</f>
        <v>170</v>
      </c>
      <c r="S152" s="14">
        <f>+S158+S154+S159</f>
        <v>209</v>
      </c>
      <c r="T152" s="20"/>
      <c r="U152" s="14">
        <f>+U158+U154+U159</f>
        <v>899</v>
      </c>
      <c r="W152" s="14">
        <f>E152+M152+S152+AD152</f>
        <v>5792</v>
      </c>
      <c r="X152" s="14"/>
      <c r="Y152" s="14">
        <f>I152+Q152+U152+AE152</f>
        <v>15079</v>
      </c>
    </row>
    <row r="153" spans="3:25" ht="7.5" customHeight="1">
      <c r="C153" s="17"/>
      <c r="E153" s="17"/>
      <c r="G153" s="17"/>
      <c r="I153" s="17"/>
      <c r="K153" s="17"/>
      <c r="M153" s="17"/>
      <c r="O153" s="17"/>
      <c r="Q153" s="17"/>
      <c r="S153" s="17"/>
      <c r="U153" s="17"/>
      <c r="Y153" s="17"/>
    </row>
    <row r="154" spans="1:25" s="13" customFormat="1" ht="12.75">
      <c r="A154" s="11" t="s">
        <v>248</v>
      </c>
      <c r="C154" s="14">
        <f>+C155+C156+C157</f>
        <v>107</v>
      </c>
      <c r="D154" s="14"/>
      <c r="E154" s="14">
        <f>+E155+E156+E157</f>
        <v>3383</v>
      </c>
      <c r="F154" s="14"/>
      <c r="G154" s="14">
        <f aca="true" t="shared" si="13" ref="G154:G159">E154/C154</f>
        <v>31.61682242990654</v>
      </c>
      <c r="H154" s="14"/>
      <c r="I154" s="14">
        <f>+I155+I156+I157</f>
        <v>10537</v>
      </c>
      <c r="J154" s="15"/>
      <c r="K154" s="14">
        <f>+K155+K156+K157</f>
        <v>31</v>
      </c>
      <c r="L154" s="14"/>
      <c r="M154" s="14">
        <f>+M155+M156+M157</f>
        <v>701</v>
      </c>
      <c r="N154" s="14"/>
      <c r="O154" s="14">
        <f>M154/K154</f>
        <v>22.612903225806452</v>
      </c>
      <c r="P154" s="14"/>
      <c r="Q154" s="14">
        <f>+Q155+Q156+Q157</f>
        <v>101</v>
      </c>
      <c r="R154" s="15"/>
      <c r="S154" s="14">
        <f>+S155+S156+S157</f>
        <v>72</v>
      </c>
      <c r="T154" s="14"/>
      <c r="U154" s="14">
        <f>+U155+U156+U157</f>
        <v>298</v>
      </c>
      <c r="V154" s="15"/>
      <c r="W154" s="14">
        <f>+W155+W156+W157</f>
        <v>4156</v>
      </c>
      <c r="X154" s="14"/>
      <c r="Y154" s="14">
        <f>+Y155+Y156+Y157</f>
        <v>10936</v>
      </c>
    </row>
    <row r="155" spans="1:29" ht="12.75">
      <c r="A155" s="18" t="s">
        <v>249</v>
      </c>
      <c r="B155" s="18"/>
      <c r="C155" s="17">
        <v>15</v>
      </c>
      <c r="D155" s="17"/>
      <c r="E155" s="17">
        <v>192</v>
      </c>
      <c r="F155" s="17"/>
      <c r="G155" s="17">
        <f t="shared" si="13"/>
        <v>12.8</v>
      </c>
      <c r="H155" s="17"/>
      <c r="I155" s="17">
        <v>490</v>
      </c>
      <c r="J155" s="18"/>
      <c r="K155" s="17">
        <v>3</v>
      </c>
      <c r="L155" s="17"/>
      <c r="M155" s="17">
        <v>44</v>
      </c>
      <c r="N155" s="17"/>
      <c r="O155" s="17">
        <f>M155/K155</f>
        <v>14.666666666666666</v>
      </c>
      <c r="P155" s="17"/>
      <c r="Q155" s="17">
        <v>44</v>
      </c>
      <c r="R155" s="18"/>
      <c r="S155" s="17">
        <v>35</v>
      </c>
      <c r="T155" s="17"/>
      <c r="U155" s="17">
        <v>180</v>
      </c>
      <c r="V155" s="18"/>
      <c r="W155" s="17">
        <f>E155+M155+S155+AD155</f>
        <v>271</v>
      </c>
      <c r="X155" s="17"/>
      <c r="Y155" s="17">
        <f>I155+Q155+U155+AE155</f>
        <v>714</v>
      </c>
      <c r="Z155" s="18"/>
      <c r="AA155" s="18"/>
      <c r="AB155" s="18"/>
      <c r="AC155" s="18"/>
    </row>
    <row r="156" spans="1:25" ht="12.75">
      <c r="A156" s="18" t="s">
        <v>203</v>
      </c>
      <c r="B156" s="18"/>
      <c r="C156" s="17">
        <v>89</v>
      </c>
      <c r="D156" s="17"/>
      <c r="E156" s="17">
        <v>3027</v>
      </c>
      <c r="F156" s="17"/>
      <c r="G156" s="17">
        <f t="shared" si="13"/>
        <v>34.01123595505618</v>
      </c>
      <c r="H156" s="17"/>
      <c r="I156" s="17">
        <v>9555</v>
      </c>
      <c r="J156" s="18"/>
      <c r="K156" s="17">
        <v>28</v>
      </c>
      <c r="L156" s="17"/>
      <c r="M156" s="17">
        <v>657</v>
      </c>
      <c r="N156" s="17"/>
      <c r="O156" s="17">
        <f>M156/K156</f>
        <v>23.464285714285715</v>
      </c>
      <c r="P156" s="17"/>
      <c r="Q156" s="17">
        <v>57</v>
      </c>
      <c r="R156" s="18"/>
      <c r="S156" s="17">
        <v>37</v>
      </c>
      <c r="T156" s="17"/>
      <c r="U156" s="17">
        <v>118</v>
      </c>
      <c r="V156" s="18"/>
      <c r="W156" s="17">
        <f>E156+M156+S156+AD156</f>
        <v>3721</v>
      </c>
      <c r="X156" s="17"/>
      <c r="Y156" s="17">
        <f>I156+Q156+U156+AE156</f>
        <v>9730</v>
      </c>
    </row>
    <row r="157" spans="1:25" ht="12.75">
      <c r="A157" s="18" t="s">
        <v>5</v>
      </c>
      <c r="B157" s="18"/>
      <c r="C157" s="17">
        <v>3</v>
      </c>
      <c r="D157" s="17"/>
      <c r="E157" s="17">
        <v>164</v>
      </c>
      <c r="F157" s="17"/>
      <c r="G157" s="17">
        <f t="shared" si="13"/>
        <v>54.666666666666664</v>
      </c>
      <c r="H157" s="17"/>
      <c r="I157" s="17">
        <v>492</v>
      </c>
      <c r="J157" s="18"/>
      <c r="K157" s="17">
        <v>0</v>
      </c>
      <c r="L157" s="17"/>
      <c r="M157" s="17">
        <v>0</v>
      </c>
      <c r="N157" s="17"/>
      <c r="O157" s="17">
        <v>0</v>
      </c>
      <c r="P157" s="17"/>
      <c r="Q157" s="17">
        <v>0</v>
      </c>
      <c r="R157" s="18"/>
      <c r="S157" s="17">
        <v>0</v>
      </c>
      <c r="T157" s="17"/>
      <c r="U157" s="17">
        <v>0</v>
      </c>
      <c r="V157" s="18"/>
      <c r="W157" s="17">
        <f>E157+M157+S157+AD157</f>
        <v>164</v>
      </c>
      <c r="X157" s="17"/>
      <c r="Y157" s="17">
        <f>I157+Q157+U157+AE157</f>
        <v>492</v>
      </c>
    </row>
    <row r="158" spans="1:29" ht="12.75">
      <c r="A158" s="18" t="s">
        <v>250</v>
      </c>
      <c r="B158" s="18"/>
      <c r="C158" s="17">
        <v>2</v>
      </c>
      <c r="D158" s="17"/>
      <c r="E158" s="17">
        <v>68</v>
      </c>
      <c r="F158" s="17"/>
      <c r="G158" s="17">
        <f t="shared" si="13"/>
        <v>34</v>
      </c>
      <c r="H158" s="17"/>
      <c r="I158" s="17">
        <v>68</v>
      </c>
      <c r="J158" s="18"/>
      <c r="K158" s="17">
        <v>0</v>
      </c>
      <c r="L158" s="17"/>
      <c r="M158" s="17">
        <v>0</v>
      </c>
      <c r="N158" s="17"/>
      <c r="O158" s="17">
        <v>0</v>
      </c>
      <c r="P158" s="17"/>
      <c r="Q158" s="17">
        <v>0</v>
      </c>
      <c r="R158" s="18"/>
      <c r="S158" s="17">
        <v>104</v>
      </c>
      <c r="T158" s="17"/>
      <c r="U158" s="17">
        <v>490</v>
      </c>
      <c r="V158" s="18"/>
      <c r="W158" s="17">
        <f>E158+M158+S158+AD158</f>
        <v>172</v>
      </c>
      <c r="X158" s="17"/>
      <c r="Y158" s="17">
        <f>I158+Q158+U158+AE158</f>
        <v>558</v>
      </c>
      <c r="Z158" s="15"/>
      <c r="AA158" s="15"/>
      <c r="AB158" s="15"/>
      <c r="AC158" s="15"/>
    </row>
    <row r="159" spans="1:25" ht="12.75">
      <c r="A159" s="11" t="s">
        <v>251</v>
      </c>
      <c r="C159" s="17">
        <v>47</v>
      </c>
      <c r="E159" s="17">
        <v>1128</v>
      </c>
      <c r="G159" s="17">
        <f t="shared" si="13"/>
        <v>24</v>
      </c>
      <c r="I159" s="17">
        <v>3405</v>
      </c>
      <c r="K159" s="17">
        <v>13</v>
      </c>
      <c r="M159" s="17">
        <v>303</v>
      </c>
      <c r="O159" s="17">
        <f>M159/K159</f>
        <v>23.307692307692307</v>
      </c>
      <c r="Q159" s="17">
        <v>69</v>
      </c>
      <c r="S159" s="17">
        <v>33</v>
      </c>
      <c r="U159" s="17">
        <v>111</v>
      </c>
      <c r="W159" s="17">
        <f>E159+M159+S159+AD159</f>
        <v>1464</v>
      </c>
      <c r="X159" s="17"/>
      <c r="Y159" s="17">
        <f>I159+Q159+U159+AE159</f>
        <v>3585</v>
      </c>
    </row>
    <row r="160" spans="3:59" ht="12.75">
      <c r="C160" s="14"/>
      <c r="D160" s="14"/>
      <c r="E160" s="14"/>
      <c r="F160" s="14"/>
      <c r="G160" s="14"/>
      <c r="H160" s="14"/>
      <c r="I160" s="14"/>
      <c r="J160" s="15"/>
      <c r="K160" s="14"/>
      <c r="L160" s="14"/>
      <c r="M160" s="14"/>
      <c r="N160" s="14"/>
      <c r="O160" s="14"/>
      <c r="P160" s="14"/>
      <c r="Q160" s="14"/>
      <c r="R160" s="15"/>
      <c r="S160" s="14"/>
      <c r="T160" s="14"/>
      <c r="U160" s="14"/>
      <c r="V160" s="15"/>
      <c r="W160" s="14"/>
      <c r="X160" s="14"/>
      <c r="Y160" s="14"/>
      <c r="Z160" s="15"/>
      <c r="AA160" s="1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3:23" ht="12.75">
      <c r="C161" s="17"/>
      <c r="E161" s="17"/>
      <c r="G161" s="17"/>
      <c r="I161" s="17"/>
      <c r="K161" s="17"/>
      <c r="O161" s="17"/>
      <c r="Q161" s="17"/>
      <c r="S161" s="17"/>
      <c r="U161" s="17"/>
      <c r="W161" s="14" t="s">
        <v>204</v>
      </c>
    </row>
    <row r="162" spans="1:254" ht="12.75">
      <c r="A162" s="15" t="s">
        <v>37</v>
      </c>
      <c r="B162" s="16"/>
      <c r="C162" s="14">
        <f>SUM(C164:C169)</f>
        <v>197</v>
      </c>
      <c r="D162" s="14"/>
      <c r="E162" s="14">
        <f>SUM(E164:E169)</f>
        <v>3586</v>
      </c>
      <c r="F162" s="14"/>
      <c r="G162" s="14">
        <f>E162/C162</f>
        <v>18.20304568527919</v>
      </c>
      <c r="H162" s="14"/>
      <c r="I162" s="14">
        <f>SUM(I164:I169)</f>
        <v>12086</v>
      </c>
      <c r="J162" s="15"/>
      <c r="K162" s="14">
        <f>SUM(K164:K169)</f>
        <v>0</v>
      </c>
      <c r="L162" s="14"/>
      <c r="M162" s="14">
        <f>SUM(M164:M169)</f>
        <v>0</v>
      </c>
      <c r="N162" s="14"/>
      <c r="O162" s="14">
        <v>0</v>
      </c>
      <c r="P162" s="14"/>
      <c r="Q162" s="14">
        <f>SUM(Q164:Q169)</f>
        <v>0</v>
      </c>
      <c r="R162" s="15"/>
      <c r="S162" s="14">
        <f>SUM(S164:S169)</f>
        <v>527</v>
      </c>
      <c r="T162" s="14"/>
      <c r="U162" s="14">
        <f>SUM(U164:U169)</f>
        <v>2614</v>
      </c>
      <c r="V162" s="15"/>
      <c r="W162" s="14">
        <f>SUM(W164:W169)</f>
        <v>4113</v>
      </c>
      <c r="X162" s="14"/>
      <c r="Y162" s="14">
        <f>SUM(Y164:Y169)</f>
        <v>14700</v>
      </c>
      <c r="Z162" s="15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</row>
    <row r="163" spans="1:26" ht="9" customHeight="1">
      <c r="A163" s="18"/>
      <c r="B163" s="18"/>
      <c r="C163" s="17"/>
      <c r="E163" s="17"/>
      <c r="G163" s="17"/>
      <c r="I163" s="17"/>
      <c r="J163" s="18"/>
      <c r="K163" s="17"/>
      <c r="M163" s="17"/>
      <c r="O163" s="17"/>
      <c r="Q163" s="17"/>
      <c r="R163" s="18"/>
      <c r="S163" s="17"/>
      <c r="U163" s="17"/>
      <c r="V163" s="18"/>
      <c r="Y163" s="17"/>
      <c r="Z163" s="18"/>
    </row>
    <row r="164" spans="1:27" ht="12.75">
      <c r="A164" s="18" t="s">
        <v>168</v>
      </c>
      <c r="C164" s="17">
        <v>24</v>
      </c>
      <c r="D164" s="17"/>
      <c r="E164" s="17">
        <f>21+368</f>
        <v>389</v>
      </c>
      <c r="F164" s="17"/>
      <c r="G164" s="17">
        <f aca="true" t="shared" si="14" ref="G164:G169">E164/C164</f>
        <v>16.208333333333332</v>
      </c>
      <c r="H164" s="17"/>
      <c r="I164" s="17">
        <f>63+990</f>
        <v>1053</v>
      </c>
      <c r="J164" s="18"/>
      <c r="K164" s="17">
        <v>0</v>
      </c>
      <c r="L164" s="17"/>
      <c r="M164" s="17">
        <v>0</v>
      </c>
      <c r="N164" s="17"/>
      <c r="O164" s="17">
        <v>0</v>
      </c>
      <c r="P164" s="17"/>
      <c r="Q164" s="17">
        <v>0</v>
      </c>
      <c r="R164" s="18"/>
      <c r="S164" s="17">
        <v>34</v>
      </c>
      <c r="T164" s="17"/>
      <c r="U164" s="17">
        <v>102</v>
      </c>
      <c r="V164" s="18"/>
      <c r="W164" s="17">
        <f aca="true" t="shared" si="15" ref="W164:W169">E164+M164+S164+AD164</f>
        <v>423</v>
      </c>
      <c r="X164" s="17"/>
      <c r="Y164" s="17">
        <f aca="true" t="shared" si="16" ref="Y164:Y169">I164+Q164+U164+AE164</f>
        <v>1155</v>
      </c>
      <c r="Z164" s="18"/>
      <c r="AA164" s="18"/>
    </row>
    <row r="165" spans="1:27" ht="12.75">
      <c r="A165" s="11" t="s">
        <v>192</v>
      </c>
      <c r="C165" s="17">
        <v>21</v>
      </c>
      <c r="D165" s="17"/>
      <c r="E165" s="17">
        <v>308</v>
      </c>
      <c r="F165" s="17"/>
      <c r="G165" s="17">
        <f t="shared" si="14"/>
        <v>14.666666666666666</v>
      </c>
      <c r="H165" s="17"/>
      <c r="I165" s="17">
        <v>904</v>
      </c>
      <c r="J165" s="18"/>
      <c r="K165" s="17">
        <v>0</v>
      </c>
      <c r="L165" s="17"/>
      <c r="M165" s="17">
        <v>0</v>
      </c>
      <c r="N165" s="17"/>
      <c r="O165" s="17">
        <v>0</v>
      </c>
      <c r="P165" s="17"/>
      <c r="Q165" s="17">
        <v>0</v>
      </c>
      <c r="R165" s="18"/>
      <c r="S165" s="17">
        <v>128</v>
      </c>
      <c r="T165" s="17"/>
      <c r="U165" s="17">
        <v>402</v>
      </c>
      <c r="V165" s="18"/>
      <c r="W165" s="17">
        <f t="shared" si="15"/>
        <v>436</v>
      </c>
      <c r="X165" s="17"/>
      <c r="Y165" s="17">
        <f t="shared" si="16"/>
        <v>1306</v>
      </c>
      <c r="Z165" s="18"/>
      <c r="AA165" s="18"/>
    </row>
    <row r="166" spans="1:27" ht="12.75">
      <c r="A166" s="11" t="s">
        <v>176</v>
      </c>
      <c r="C166" s="17">
        <v>22</v>
      </c>
      <c r="D166" s="17"/>
      <c r="E166" s="17">
        <v>195</v>
      </c>
      <c r="F166" s="17"/>
      <c r="G166" s="17">
        <f t="shared" si="14"/>
        <v>8.863636363636363</v>
      </c>
      <c r="H166" s="17"/>
      <c r="I166" s="17">
        <v>585</v>
      </c>
      <c r="J166" s="18"/>
      <c r="K166" s="17">
        <v>0</v>
      </c>
      <c r="L166" s="17"/>
      <c r="M166" s="17">
        <v>0</v>
      </c>
      <c r="N166" s="17"/>
      <c r="O166" s="17">
        <v>0</v>
      </c>
      <c r="P166" s="17"/>
      <c r="Q166" s="17">
        <v>0</v>
      </c>
      <c r="R166" s="18"/>
      <c r="S166" s="17">
        <v>138</v>
      </c>
      <c r="T166" s="17"/>
      <c r="U166" s="17">
        <v>447</v>
      </c>
      <c r="V166" s="18"/>
      <c r="W166" s="17">
        <f t="shared" si="15"/>
        <v>333</v>
      </c>
      <c r="X166" s="17"/>
      <c r="Y166" s="17">
        <f t="shared" si="16"/>
        <v>1032</v>
      </c>
      <c r="Z166" s="18"/>
      <c r="AA166" s="18"/>
    </row>
    <row r="167" spans="1:26" ht="12.75">
      <c r="A167" s="11" t="s">
        <v>237</v>
      </c>
      <c r="C167" s="17">
        <v>25</v>
      </c>
      <c r="D167" s="17"/>
      <c r="E167" s="17">
        <v>313</v>
      </c>
      <c r="F167" s="17"/>
      <c r="G167" s="17">
        <f t="shared" si="14"/>
        <v>12.52</v>
      </c>
      <c r="H167" s="17"/>
      <c r="I167" s="17">
        <v>956</v>
      </c>
      <c r="J167" s="18"/>
      <c r="K167" s="17">
        <v>0</v>
      </c>
      <c r="L167" s="17"/>
      <c r="M167" s="17">
        <v>0</v>
      </c>
      <c r="N167" s="17"/>
      <c r="O167" s="17">
        <v>0</v>
      </c>
      <c r="P167" s="17"/>
      <c r="Q167" s="17">
        <v>0</v>
      </c>
      <c r="R167" s="18"/>
      <c r="S167" s="17">
        <v>93</v>
      </c>
      <c r="T167" s="17"/>
      <c r="U167" s="17">
        <v>656</v>
      </c>
      <c r="V167" s="18"/>
      <c r="W167" s="17">
        <f t="shared" si="15"/>
        <v>406</v>
      </c>
      <c r="X167" s="17"/>
      <c r="Y167" s="17">
        <f t="shared" si="16"/>
        <v>1612</v>
      </c>
      <c r="Z167" s="18"/>
    </row>
    <row r="168" spans="1:26" ht="12.75">
      <c r="A168" s="11" t="s">
        <v>170</v>
      </c>
      <c r="C168" s="17">
        <v>60</v>
      </c>
      <c r="D168" s="17"/>
      <c r="E168" s="17">
        <v>1436</v>
      </c>
      <c r="F168" s="17"/>
      <c r="G168" s="17">
        <f t="shared" si="14"/>
        <v>23.933333333333334</v>
      </c>
      <c r="H168" s="17"/>
      <c r="I168" s="17">
        <v>5481</v>
      </c>
      <c r="J168" s="18"/>
      <c r="K168" s="17">
        <v>0</v>
      </c>
      <c r="L168" s="17"/>
      <c r="M168" s="17">
        <v>0</v>
      </c>
      <c r="N168" s="17"/>
      <c r="O168" s="17">
        <v>0</v>
      </c>
      <c r="P168" s="17"/>
      <c r="Q168" s="17">
        <v>0</v>
      </c>
      <c r="R168" s="18"/>
      <c r="S168" s="17">
        <v>2</v>
      </c>
      <c r="T168" s="17"/>
      <c r="U168" s="17">
        <v>6</v>
      </c>
      <c r="V168" s="18"/>
      <c r="W168" s="17">
        <f t="shared" si="15"/>
        <v>1438</v>
      </c>
      <c r="X168" s="17"/>
      <c r="Y168" s="17">
        <f t="shared" si="16"/>
        <v>5487</v>
      </c>
      <c r="Z168" s="18"/>
    </row>
    <row r="169" spans="1:26" ht="12.75">
      <c r="A169" s="11" t="s">
        <v>238</v>
      </c>
      <c r="C169" s="17">
        <v>45</v>
      </c>
      <c r="D169" s="17"/>
      <c r="E169" s="17">
        <v>945</v>
      </c>
      <c r="F169" s="17"/>
      <c r="G169" s="17">
        <f t="shared" si="14"/>
        <v>21</v>
      </c>
      <c r="H169" s="17"/>
      <c r="I169" s="17">
        <v>3107</v>
      </c>
      <c r="J169" s="18"/>
      <c r="K169" s="17">
        <v>0</v>
      </c>
      <c r="L169" s="17"/>
      <c r="M169" s="17">
        <v>0</v>
      </c>
      <c r="N169" s="17"/>
      <c r="O169" s="17">
        <v>0</v>
      </c>
      <c r="P169" s="17"/>
      <c r="Q169" s="17">
        <v>0</v>
      </c>
      <c r="R169" s="18"/>
      <c r="S169" s="17">
        <v>132</v>
      </c>
      <c r="T169" s="17"/>
      <c r="U169" s="17">
        <v>1001</v>
      </c>
      <c r="V169" s="18"/>
      <c r="W169" s="17">
        <f t="shared" si="15"/>
        <v>1077</v>
      </c>
      <c r="X169" s="17"/>
      <c r="Y169" s="17">
        <f t="shared" si="16"/>
        <v>4108</v>
      </c>
      <c r="Z169" s="18"/>
    </row>
    <row r="170" spans="3:26" ht="12.75">
      <c r="C170" s="17"/>
      <c r="D170" s="17"/>
      <c r="E170" s="17"/>
      <c r="F170" s="17"/>
      <c r="G170" s="17"/>
      <c r="H170" s="17"/>
      <c r="I170" s="17"/>
      <c r="J170" s="18"/>
      <c r="K170" s="17"/>
      <c r="L170" s="17"/>
      <c r="M170" s="17"/>
      <c r="N170" s="17"/>
      <c r="O170" s="17"/>
      <c r="P170" s="17"/>
      <c r="Q170" s="17"/>
      <c r="R170" s="18"/>
      <c r="S170" s="17"/>
      <c r="T170" s="17"/>
      <c r="U170" s="17"/>
      <c r="V170" s="18"/>
      <c r="W170" s="17"/>
      <c r="X170" s="17"/>
      <c r="Y170" s="17"/>
      <c r="Z170" s="18"/>
    </row>
    <row r="171" spans="3:26" ht="12.75">
      <c r="C171" s="17"/>
      <c r="D171" s="17"/>
      <c r="E171" s="17"/>
      <c r="F171" s="17"/>
      <c r="G171" s="17"/>
      <c r="H171" s="17"/>
      <c r="I171" s="17"/>
      <c r="J171" s="18"/>
      <c r="K171" s="17"/>
      <c r="L171" s="17"/>
      <c r="M171" s="17"/>
      <c r="N171" s="17"/>
      <c r="O171" s="17"/>
      <c r="P171" s="17"/>
      <c r="Q171" s="17"/>
      <c r="R171" s="18"/>
      <c r="S171" s="17"/>
      <c r="T171" s="17"/>
      <c r="U171" s="17"/>
      <c r="V171" s="18"/>
      <c r="W171" s="17"/>
      <c r="X171" s="17"/>
      <c r="Y171" s="17"/>
      <c r="Z171" s="18"/>
    </row>
    <row r="172" spans="1:254" ht="12.75">
      <c r="A172" s="15" t="s">
        <v>43</v>
      </c>
      <c r="B172" s="15"/>
      <c r="C172" s="14">
        <f>+C174+C177+C180+C175+C181+C189+C176</f>
        <v>278</v>
      </c>
      <c r="D172" s="14"/>
      <c r="E172" s="14">
        <f>+E174+E177+E180+E175+E181+E189+E176</f>
        <v>7280</v>
      </c>
      <c r="F172" s="14"/>
      <c r="G172" s="14">
        <f aca="true" t="shared" si="17" ref="G172:G189">E172/C172</f>
        <v>26.18705035971223</v>
      </c>
      <c r="H172" s="14"/>
      <c r="I172" s="14">
        <f>+I174+I177+I180+I175+I181+I189+I176</f>
        <v>18949</v>
      </c>
      <c r="J172" s="15"/>
      <c r="K172" s="14">
        <f>+K174+K177+K180+K175+K181+K189+K176</f>
        <v>97</v>
      </c>
      <c r="L172" s="14"/>
      <c r="M172" s="14">
        <f>+M174+M177+M180+M175+M181+M189+M176</f>
        <v>1347</v>
      </c>
      <c r="N172" s="14"/>
      <c r="O172" s="14">
        <f>M172/K172</f>
        <v>13.88659793814433</v>
      </c>
      <c r="P172" s="14"/>
      <c r="Q172" s="14">
        <f>+Q174+Q177+Q180+Q175+Q181+Q189+Q176</f>
        <v>2375</v>
      </c>
      <c r="R172" s="15"/>
      <c r="S172" s="14">
        <f>+S174+S177+S180+S175+S181+S189+S176</f>
        <v>508</v>
      </c>
      <c r="T172" s="14"/>
      <c r="U172" s="14">
        <f>+U174+U177+U180+U175+U181+U189+U176</f>
        <v>1541</v>
      </c>
      <c r="V172" s="15"/>
      <c r="W172" s="14">
        <f>+W174+W177+W180+W175+W181+W189+W176</f>
        <v>9135</v>
      </c>
      <c r="X172" s="14"/>
      <c r="Y172" s="14">
        <f>+Y174+Y177+Y180+Y175+Y181+Y189+Y176</f>
        <v>22865</v>
      </c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</row>
    <row r="173" spans="1:26" ht="9" customHeight="1">
      <c r="A173" s="18"/>
      <c r="B173" s="18"/>
      <c r="C173" s="17"/>
      <c r="E173" s="17"/>
      <c r="G173" s="17"/>
      <c r="I173" s="17"/>
      <c r="J173" s="18"/>
      <c r="K173" s="17"/>
      <c r="M173" s="17"/>
      <c r="O173" s="17"/>
      <c r="Q173" s="17"/>
      <c r="R173" s="18"/>
      <c r="S173" s="17"/>
      <c r="U173" s="17"/>
      <c r="V173" s="18"/>
      <c r="Y173" s="17"/>
      <c r="Z173" s="18"/>
    </row>
    <row r="174" spans="1:29" ht="12.75">
      <c r="A174" s="18" t="s">
        <v>169</v>
      </c>
      <c r="B174" s="18"/>
      <c r="C174" s="17">
        <v>25</v>
      </c>
      <c r="D174" s="17"/>
      <c r="E174" s="17">
        <v>997</v>
      </c>
      <c r="F174" s="17"/>
      <c r="G174" s="17">
        <f t="shared" si="17"/>
        <v>39.88</v>
      </c>
      <c r="H174" s="17"/>
      <c r="I174" s="17">
        <v>1451</v>
      </c>
      <c r="J174" s="18"/>
      <c r="K174" s="17">
        <v>0</v>
      </c>
      <c r="L174" s="17"/>
      <c r="M174" s="17">
        <v>0</v>
      </c>
      <c r="N174" s="17"/>
      <c r="O174" s="17">
        <v>0</v>
      </c>
      <c r="P174" s="17"/>
      <c r="Q174" s="17">
        <v>0</v>
      </c>
      <c r="R174" s="18"/>
      <c r="S174" s="17">
        <v>14</v>
      </c>
      <c r="T174" s="17"/>
      <c r="U174" s="17">
        <v>0</v>
      </c>
      <c r="V174" s="18"/>
      <c r="W174" s="17">
        <f>E174+M174+S174+AD174</f>
        <v>1011</v>
      </c>
      <c r="X174" s="17"/>
      <c r="Y174" s="17">
        <f>I174+Q174+U174+AE174</f>
        <v>1451</v>
      </c>
      <c r="Z174" s="15"/>
      <c r="AA174" s="15"/>
      <c r="AB174" s="15"/>
      <c r="AC174" s="15"/>
    </row>
    <row r="175" spans="1:29" ht="12.75">
      <c r="A175" s="18" t="s">
        <v>246</v>
      </c>
      <c r="B175" s="18"/>
      <c r="C175" s="17">
        <v>2</v>
      </c>
      <c r="D175" s="17"/>
      <c r="E175" s="17">
        <v>14</v>
      </c>
      <c r="F175" s="17"/>
      <c r="G175" s="17">
        <v>0</v>
      </c>
      <c r="H175" s="17"/>
      <c r="I175" s="17">
        <v>14</v>
      </c>
      <c r="J175" s="18"/>
      <c r="K175" s="17">
        <v>1</v>
      </c>
      <c r="L175" s="17"/>
      <c r="M175" s="17">
        <v>3</v>
      </c>
      <c r="N175" s="17"/>
      <c r="O175" s="17">
        <v>0</v>
      </c>
      <c r="P175" s="17"/>
      <c r="Q175" s="17">
        <v>9</v>
      </c>
      <c r="R175" s="18"/>
      <c r="S175" s="17">
        <v>57</v>
      </c>
      <c r="T175" s="17"/>
      <c r="U175" s="17">
        <v>166</v>
      </c>
      <c r="V175" s="18"/>
      <c r="W175" s="17">
        <f>E175+M175+S175+AD175</f>
        <v>74</v>
      </c>
      <c r="X175" s="17"/>
      <c r="Y175" s="17">
        <f>I175+Q175+U175+AE175</f>
        <v>189</v>
      </c>
      <c r="Z175" s="15"/>
      <c r="AA175" s="15"/>
      <c r="AB175" s="15"/>
      <c r="AC175" s="15"/>
    </row>
    <row r="176" spans="1:29" ht="12.75">
      <c r="A176" s="18" t="s">
        <v>275</v>
      </c>
      <c r="B176" s="18"/>
      <c r="C176" s="17">
        <v>10</v>
      </c>
      <c r="D176" s="17"/>
      <c r="E176" s="17">
        <v>244</v>
      </c>
      <c r="F176" s="17"/>
      <c r="G176" s="17">
        <f>E176/C176</f>
        <v>24.4</v>
      </c>
      <c r="H176" s="17"/>
      <c r="I176" s="17">
        <v>696</v>
      </c>
      <c r="J176" s="18"/>
      <c r="K176" s="17">
        <v>0</v>
      </c>
      <c r="L176" s="17"/>
      <c r="M176" s="17">
        <v>0</v>
      </c>
      <c r="N176" s="17"/>
      <c r="O176" s="17">
        <v>0</v>
      </c>
      <c r="P176" s="17"/>
      <c r="Q176" s="17">
        <v>0</v>
      </c>
      <c r="R176" s="18"/>
      <c r="S176" s="17">
        <v>24</v>
      </c>
      <c r="T176" s="17"/>
      <c r="U176" s="17">
        <v>72</v>
      </c>
      <c r="V176" s="18"/>
      <c r="W176" s="17">
        <f>E176+M176+S176+AD176</f>
        <v>268</v>
      </c>
      <c r="X176" s="17"/>
      <c r="Y176" s="17">
        <f>I176+Q176+U176+AE176</f>
        <v>768</v>
      </c>
      <c r="Z176" s="15"/>
      <c r="AA176" s="15"/>
      <c r="AB176" s="15"/>
      <c r="AC176" s="15"/>
    </row>
    <row r="177" spans="1:29" s="13" customFormat="1" ht="12.75">
      <c r="A177" s="18" t="s">
        <v>44</v>
      </c>
      <c r="B177" s="15"/>
      <c r="C177" s="14">
        <f>+C178+C179</f>
        <v>38</v>
      </c>
      <c r="D177" s="14"/>
      <c r="E177" s="14">
        <f>+E178+E179</f>
        <v>647</v>
      </c>
      <c r="F177" s="14"/>
      <c r="G177" s="14">
        <f>E177/C177</f>
        <v>17.026315789473685</v>
      </c>
      <c r="H177" s="14"/>
      <c r="I177" s="14">
        <f>+I178+I179</f>
        <v>1972</v>
      </c>
      <c r="J177" s="15"/>
      <c r="K177" s="14">
        <f>+K178+K179</f>
        <v>19</v>
      </c>
      <c r="L177" s="14"/>
      <c r="M177" s="14">
        <f>+M178+M179</f>
        <v>346</v>
      </c>
      <c r="N177" s="14"/>
      <c r="O177" s="14">
        <f aca="true" t="shared" si="18" ref="O177:O182">M177/K177</f>
        <v>18.210526315789473</v>
      </c>
      <c r="P177" s="14"/>
      <c r="Q177" s="14">
        <f>+Q178+Q179</f>
        <v>766</v>
      </c>
      <c r="R177" s="15"/>
      <c r="S177" s="14">
        <f>+S178+S179</f>
        <v>107</v>
      </c>
      <c r="T177" s="14"/>
      <c r="U177" s="14">
        <f>+U178+U179</f>
        <v>300</v>
      </c>
      <c r="V177" s="15"/>
      <c r="W177" s="14">
        <f>+W178+W179</f>
        <v>1100</v>
      </c>
      <c r="X177" s="14"/>
      <c r="Y177" s="14">
        <f>+Y178+Y179</f>
        <v>3038</v>
      </c>
      <c r="Z177" s="15"/>
      <c r="AA177" s="15"/>
      <c r="AB177" s="15"/>
      <c r="AC177" s="15"/>
    </row>
    <row r="178" spans="1:29" ht="12.75">
      <c r="A178" s="18" t="s">
        <v>193</v>
      </c>
      <c r="B178" s="18"/>
      <c r="C178" s="17">
        <v>37</v>
      </c>
      <c r="D178" s="17"/>
      <c r="E178" s="17">
        <v>614</v>
      </c>
      <c r="F178" s="17"/>
      <c r="G178" s="17">
        <f>E178/C178</f>
        <v>16.594594594594593</v>
      </c>
      <c r="H178" s="17"/>
      <c r="I178" s="17">
        <v>1873</v>
      </c>
      <c r="J178" s="18"/>
      <c r="K178" s="17">
        <v>18</v>
      </c>
      <c r="L178" s="17"/>
      <c r="M178" s="17">
        <v>344</v>
      </c>
      <c r="N178" s="17"/>
      <c r="O178" s="17">
        <f t="shared" si="18"/>
        <v>19.11111111111111</v>
      </c>
      <c r="P178" s="17"/>
      <c r="Q178" s="17">
        <v>760</v>
      </c>
      <c r="R178" s="18"/>
      <c r="S178" s="17">
        <v>64</v>
      </c>
      <c r="T178" s="17"/>
      <c r="U178" s="17">
        <v>165</v>
      </c>
      <c r="V178" s="18"/>
      <c r="W178" s="17">
        <f>E178+M178+S178+AD178</f>
        <v>1022</v>
      </c>
      <c r="X178" s="17"/>
      <c r="Y178" s="17">
        <f>I178+Q178+U178+AE178</f>
        <v>2798</v>
      </c>
      <c r="Z178" s="18"/>
      <c r="AA178" s="18"/>
      <c r="AB178" s="18"/>
      <c r="AC178" s="18"/>
    </row>
    <row r="179" spans="1:29" ht="12.75">
      <c r="A179" s="18" t="s">
        <v>239</v>
      </c>
      <c r="B179" s="18"/>
      <c r="C179" s="17">
        <v>1</v>
      </c>
      <c r="D179" s="17"/>
      <c r="E179" s="17">
        <v>33</v>
      </c>
      <c r="F179" s="17"/>
      <c r="G179" s="17">
        <f>E179/C179</f>
        <v>33</v>
      </c>
      <c r="H179" s="17"/>
      <c r="I179" s="17">
        <v>99</v>
      </c>
      <c r="J179" s="18"/>
      <c r="K179" s="17">
        <v>1</v>
      </c>
      <c r="L179" s="17"/>
      <c r="M179" s="17">
        <v>2</v>
      </c>
      <c r="N179" s="17"/>
      <c r="O179" s="17">
        <v>0</v>
      </c>
      <c r="P179" s="17"/>
      <c r="Q179" s="17">
        <v>6</v>
      </c>
      <c r="R179" s="18"/>
      <c r="S179" s="17">
        <v>43</v>
      </c>
      <c r="T179" s="17"/>
      <c r="U179" s="17">
        <v>135</v>
      </c>
      <c r="V179" s="18"/>
      <c r="W179" s="17">
        <f>E179+M179+S179+AD179</f>
        <v>78</v>
      </c>
      <c r="X179" s="17"/>
      <c r="Y179" s="17">
        <f>I179+Q179+U179+AE179</f>
        <v>240</v>
      </c>
      <c r="Z179" s="18"/>
      <c r="AA179" s="18"/>
      <c r="AB179" s="18"/>
      <c r="AC179" s="18"/>
    </row>
    <row r="180" spans="1:29" ht="12.75">
      <c r="A180" s="18" t="s">
        <v>162</v>
      </c>
      <c r="B180" s="18"/>
      <c r="C180" s="17">
        <v>61</v>
      </c>
      <c r="D180" s="17"/>
      <c r="E180" s="17">
        <v>1358</v>
      </c>
      <c r="F180" s="17"/>
      <c r="G180" s="17">
        <f t="shared" si="17"/>
        <v>22.262295081967213</v>
      </c>
      <c r="H180" s="17"/>
      <c r="I180" s="17">
        <v>3950</v>
      </c>
      <c r="J180" s="18"/>
      <c r="K180" s="17">
        <v>28</v>
      </c>
      <c r="L180" s="17"/>
      <c r="M180" s="17">
        <v>308</v>
      </c>
      <c r="N180" s="17"/>
      <c r="O180" s="17">
        <f t="shared" si="18"/>
        <v>11</v>
      </c>
      <c r="P180" s="17"/>
      <c r="Q180" s="17">
        <v>572</v>
      </c>
      <c r="R180" s="18"/>
      <c r="S180" s="17">
        <v>133</v>
      </c>
      <c r="T180" s="17"/>
      <c r="U180" s="17">
        <v>486</v>
      </c>
      <c r="V180" s="18"/>
      <c r="W180" s="17">
        <f>E180+M180+S180+AD180</f>
        <v>1799</v>
      </c>
      <c r="X180" s="17"/>
      <c r="Y180" s="17">
        <f>I180+Q180+U180+AE180</f>
        <v>5008</v>
      </c>
      <c r="Z180" s="15"/>
      <c r="AA180" s="15"/>
      <c r="AB180" s="15"/>
      <c r="AC180" s="15"/>
    </row>
    <row r="181" spans="1:29" s="13" customFormat="1" ht="12.75">
      <c r="A181" s="18" t="s">
        <v>45</v>
      </c>
      <c r="B181" s="15"/>
      <c r="C181" s="14">
        <f>SUM(C182:C188)</f>
        <v>70</v>
      </c>
      <c r="D181" s="14"/>
      <c r="E181" s="14">
        <f>SUM(E182:E188)</f>
        <v>1774</v>
      </c>
      <c r="F181" s="14"/>
      <c r="G181" s="14">
        <f t="shared" si="17"/>
        <v>25.34285714285714</v>
      </c>
      <c r="H181" s="14"/>
      <c r="I181" s="14">
        <f>SUM(I182:I188)</f>
        <v>4571</v>
      </c>
      <c r="J181" s="15"/>
      <c r="K181" s="14">
        <f>SUM(K182:K188)</f>
        <v>20</v>
      </c>
      <c r="L181" s="14"/>
      <c r="M181" s="14">
        <f>SUM(M182:M188)</f>
        <v>352</v>
      </c>
      <c r="N181" s="14"/>
      <c r="O181" s="14">
        <f t="shared" si="18"/>
        <v>17.6</v>
      </c>
      <c r="P181" s="14"/>
      <c r="Q181" s="14">
        <f>SUM(Q182:Q188)</f>
        <v>352</v>
      </c>
      <c r="R181" s="15"/>
      <c r="S181" s="14">
        <f>SUM(S182:S188)</f>
        <v>50</v>
      </c>
      <c r="T181" s="14"/>
      <c r="U181" s="14">
        <f>SUM(U182:U188)</f>
        <v>103</v>
      </c>
      <c r="V181" s="15"/>
      <c r="W181" s="14">
        <f>SUM(W182:W188)</f>
        <v>2176</v>
      </c>
      <c r="X181" s="14"/>
      <c r="Y181" s="14">
        <f>SUM(Y182:Y188)</f>
        <v>5026</v>
      </c>
      <c r="Z181" s="15"/>
      <c r="AA181" s="15"/>
      <c r="AB181" s="15"/>
      <c r="AC181" s="15"/>
    </row>
    <row r="182" spans="1:254" ht="12.75">
      <c r="A182" s="18" t="s">
        <v>241</v>
      </c>
      <c r="B182" s="18"/>
      <c r="C182" s="17">
        <v>13</v>
      </c>
      <c r="D182" s="17"/>
      <c r="E182" s="17">
        <v>349</v>
      </c>
      <c r="F182" s="17"/>
      <c r="G182" s="17">
        <f>E182/C182</f>
        <v>26.846153846153847</v>
      </c>
      <c r="H182" s="17"/>
      <c r="I182" s="17">
        <v>1000</v>
      </c>
      <c r="J182" s="18"/>
      <c r="K182" s="17">
        <v>6</v>
      </c>
      <c r="L182" s="17"/>
      <c r="M182" s="17">
        <v>105</v>
      </c>
      <c r="N182" s="17"/>
      <c r="O182" s="17">
        <f t="shared" si="18"/>
        <v>17.5</v>
      </c>
      <c r="P182" s="17"/>
      <c r="Q182" s="17">
        <v>105</v>
      </c>
      <c r="R182" s="18"/>
      <c r="S182" s="17">
        <v>0</v>
      </c>
      <c r="T182" s="17"/>
      <c r="U182" s="17">
        <v>0</v>
      </c>
      <c r="V182" s="18"/>
      <c r="W182" s="17">
        <f aca="true" t="shared" si="19" ref="W182:W189">E182+M182+S182+AD182</f>
        <v>454</v>
      </c>
      <c r="X182" s="17"/>
      <c r="Y182" s="17">
        <f aca="true" t="shared" si="20" ref="Y182:Y189">I182+Q182+U182+AE182</f>
        <v>1105</v>
      </c>
      <c r="Z182" s="18"/>
      <c r="AA182" s="18"/>
      <c r="AB182" s="18"/>
      <c r="AC182" s="18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</row>
    <row r="183" spans="1:254" ht="12.75">
      <c r="A183" s="18" t="s">
        <v>270</v>
      </c>
      <c r="B183" s="18"/>
      <c r="C183" s="17">
        <v>11</v>
      </c>
      <c r="D183" s="17"/>
      <c r="E183" s="17">
        <v>307</v>
      </c>
      <c r="F183" s="17"/>
      <c r="G183" s="17">
        <f>E183/C183</f>
        <v>27.90909090909091</v>
      </c>
      <c r="H183" s="17"/>
      <c r="I183" s="17">
        <v>459</v>
      </c>
      <c r="J183" s="18"/>
      <c r="K183" s="17">
        <v>0</v>
      </c>
      <c r="L183" s="17"/>
      <c r="M183" s="17">
        <v>0</v>
      </c>
      <c r="N183" s="17"/>
      <c r="O183" s="17">
        <v>0</v>
      </c>
      <c r="P183" s="17"/>
      <c r="Q183" s="17">
        <v>0</v>
      </c>
      <c r="R183" s="18"/>
      <c r="S183" s="17">
        <v>10</v>
      </c>
      <c r="T183" s="17"/>
      <c r="U183" s="17">
        <v>33</v>
      </c>
      <c r="V183" s="18"/>
      <c r="W183" s="17">
        <f t="shared" si="19"/>
        <v>317</v>
      </c>
      <c r="X183" s="17"/>
      <c r="Y183" s="17">
        <f t="shared" si="20"/>
        <v>492</v>
      </c>
      <c r="Z183" s="18"/>
      <c r="AA183" s="18"/>
      <c r="AB183" s="18"/>
      <c r="AC183" s="18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</row>
    <row r="184" spans="1:254" ht="12.75">
      <c r="A184" s="18" t="s">
        <v>242</v>
      </c>
      <c r="B184" s="18"/>
      <c r="C184" s="17">
        <v>8</v>
      </c>
      <c r="D184" s="17"/>
      <c r="E184" s="17">
        <v>123</v>
      </c>
      <c r="F184" s="17"/>
      <c r="G184" s="17">
        <f>E184/C184</f>
        <v>15.375</v>
      </c>
      <c r="H184" s="17"/>
      <c r="I184" s="17">
        <v>369</v>
      </c>
      <c r="J184" s="18"/>
      <c r="K184" s="17">
        <v>3</v>
      </c>
      <c r="L184" s="17"/>
      <c r="M184" s="17">
        <v>64</v>
      </c>
      <c r="N184" s="17"/>
      <c r="O184" s="17">
        <f>M184/K184</f>
        <v>21.333333333333332</v>
      </c>
      <c r="P184" s="17"/>
      <c r="Q184" s="17">
        <v>64</v>
      </c>
      <c r="R184" s="18"/>
      <c r="S184" s="17">
        <v>24</v>
      </c>
      <c r="T184" s="17"/>
      <c r="U184" s="17">
        <v>34</v>
      </c>
      <c r="V184" s="18"/>
      <c r="W184" s="17">
        <f t="shared" si="19"/>
        <v>211</v>
      </c>
      <c r="X184" s="17"/>
      <c r="Y184" s="17">
        <f t="shared" si="20"/>
        <v>467</v>
      </c>
      <c r="Z184" s="18"/>
      <c r="AA184" s="18"/>
      <c r="AB184" s="18"/>
      <c r="AC184" s="18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</row>
    <row r="185" spans="1:254" ht="12.75">
      <c r="A185" s="18" t="s">
        <v>240</v>
      </c>
      <c r="B185" s="18"/>
      <c r="C185" s="17">
        <v>18</v>
      </c>
      <c r="D185" s="17"/>
      <c r="E185" s="17">
        <v>525</v>
      </c>
      <c r="F185" s="17"/>
      <c r="G185" s="17">
        <f t="shared" si="17"/>
        <v>29.166666666666668</v>
      </c>
      <c r="H185" s="17"/>
      <c r="I185" s="17">
        <v>1333</v>
      </c>
      <c r="J185" s="18"/>
      <c r="K185" s="17">
        <v>1</v>
      </c>
      <c r="L185" s="17"/>
      <c r="M185" s="17">
        <v>43</v>
      </c>
      <c r="N185" s="17"/>
      <c r="O185" s="17">
        <v>0</v>
      </c>
      <c r="P185" s="17"/>
      <c r="Q185" s="17">
        <v>43</v>
      </c>
      <c r="R185" s="18"/>
      <c r="S185" s="17">
        <v>3</v>
      </c>
      <c r="T185" s="17"/>
      <c r="U185" s="17">
        <v>7</v>
      </c>
      <c r="V185" s="18"/>
      <c r="W185" s="17">
        <f t="shared" si="19"/>
        <v>571</v>
      </c>
      <c r="X185" s="17"/>
      <c r="Y185" s="17">
        <f t="shared" si="20"/>
        <v>1383</v>
      </c>
      <c r="Z185" s="18"/>
      <c r="AA185" s="18"/>
      <c r="AB185" s="18"/>
      <c r="AC185" s="18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</row>
    <row r="186" spans="1:254" ht="12.75">
      <c r="A186" s="18" t="s">
        <v>282</v>
      </c>
      <c r="B186" s="18"/>
      <c r="C186" s="17">
        <v>2</v>
      </c>
      <c r="D186" s="17"/>
      <c r="E186" s="17">
        <v>8</v>
      </c>
      <c r="F186" s="17"/>
      <c r="G186" s="17">
        <f t="shared" si="17"/>
        <v>4</v>
      </c>
      <c r="H186" s="17"/>
      <c r="I186" s="17">
        <v>24</v>
      </c>
      <c r="J186" s="18"/>
      <c r="K186" s="17">
        <v>0</v>
      </c>
      <c r="L186" s="17"/>
      <c r="M186" s="17">
        <v>0</v>
      </c>
      <c r="N186" s="17"/>
      <c r="O186" s="17">
        <v>0</v>
      </c>
      <c r="P186" s="17"/>
      <c r="Q186" s="17">
        <v>0</v>
      </c>
      <c r="R186" s="18"/>
      <c r="S186" s="17">
        <v>3</v>
      </c>
      <c r="T186" s="17"/>
      <c r="U186" s="17">
        <v>9</v>
      </c>
      <c r="V186" s="18"/>
      <c r="W186" s="17">
        <f t="shared" si="19"/>
        <v>11</v>
      </c>
      <c r="X186" s="17"/>
      <c r="Y186" s="17">
        <f t="shared" si="20"/>
        <v>33</v>
      </c>
      <c r="Z186" s="18"/>
      <c r="AA186" s="18"/>
      <c r="AB186" s="18"/>
      <c r="AC186" s="18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</row>
    <row r="187" spans="1:254" ht="12.75">
      <c r="A187" s="18" t="s">
        <v>243</v>
      </c>
      <c r="B187" s="18"/>
      <c r="C187" s="17">
        <v>4</v>
      </c>
      <c r="D187" s="17"/>
      <c r="E187" s="17">
        <v>135</v>
      </c>
      <c r="F187" s="17"/>
      <c r="G187" s="17">
        <f t="shared" si="17"/>
        <v>33.75</v>
      </c>
      <c r="H187" s="17"/>
      <c r="I187" s="17">
        <v>405</v>
      </c>
      <c r="J187" s="18"/>
      <c r="K187" s="17">
        <v>2</v>
      </c>
      <c r="L187" s="17"/>
      <c r="M187" s="17">
        <v>33</v>
      </c>
      <c r="N187" s="17"/>
      <c r="O187" s="17">
        <v>0</v>
      </c>
      <c r="P187" s="17"/>
      <c r="Q187" s="17">
        <v>33</v>
      </c>
      <c r="R187" s="18"/>
      <c r="S187" s="17">
        <v>0</v>
      </c>
      <c r="T187" s="17"/>
      <c r="U187" s="17">
        <v>0</v>
      </c>
      <c r="V187" s="18"/>
      <c r="W187" s="17">
        <f>E187+M187+S187+AD187</f>
        <v>168</v>
      </c>
      <c r="X187" s="17"/>
      <c r="Y187" s="17">
        <f>I187+Q187+U187+AE187</f>
        <v>438</v>
      </c>
      <c r="Z187" s="18"/>
      <c r="AA187" s="18"/>
      <c r="AB187" s="18"/>
      <c r="AC187" s="18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</row>
    <row r="188" spans="1:254" ht="12.75">
      <c r="A188" s="18" t="s">
        <v>244</v>
      </c>
      <c r="B188" s="18"/>
      <c r="C188" s="17">
        <v>14</v>
      </c>
      <c r="D188" s="17"/>
      <c r="E188" s="17">
        <f>270+57</f>
        <v>327</v>
      </c>
      <c r="F188" s="17"/>
      <c r="G188" s="17">
        <f t="shared" si="17"/>
        <v>23.357142857142858</v>
      </c>
      <c r="H188" s="17"/>
      <c r="I188" s="17">
        <f>810+171</f>
        <v>981</v>
      </c>
      <c r="J188" s="18"/>
      <c r="K188" s="17">
        <v>8</v>
      </c>
      <c r="L188" s="17"/>
      <c r="M188" s="17">
        <v>107</v>
      </c>
      <c r="N188" s="17"/>
      <c r="O188" s="17">
        <f>M188/K188</f>
        <v>13.375</v>
      </c>
      <c r="P188" s="17"/>
      <c r="Q188" s="17">
        <v>107</v>
      </c>
      <c r="R188" s="18"/>
      <c r="S188" s="17">
        <v>10</v>
      </c>
      <c r="T188" s="17"/>
      <c r="U188" s="17">
        <v>20</v>
      </c>
      <c r="V188" s="18"/>
      <c r="W188" s="17">
        <f t="shared" si="19"/>
        <v>444</v>
      </c>
      <c r="X188" s="17"/>
      <c r="Y188" s="17">
        <f t="shared" si="20"/>
        <v>1108</v>
      </c>
      <c r="Z188" s="18"/>
      <c r="AA188" s="18"/>
      <c r="AB188" s="18"/>
      <c r="AC188" s="18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</row>
    <row r="189" spans="1:29" ht="12.75">
      <c r="A189" s="18" t="s">
        <v>245</v>
      </c>
      <c r="B189" s="18"/>
      <c r="C189" s="17">
        <v>72</v>
      </c>
      <c r="D189" s="17"/>
      <c r="E189" s="17">
        <v>2246</v>
      </c>
      <c r="F189" s="17"/>
      <c r="G189" s="17">
        <f t="shared" si="17"/>
        <v>31.194444444444443</v>
      </c>
      <c r="H189" s="17"/>
      <c r="I189" s="17">
        <v>6295</v>
      </c>
      <c r="J189" s="18"/>
      <c r="K189" s="17">
        <v>29</v>
      </c>
      <c r="L189" s="17"/>
      <c r="M189" s="17">
        <v>338</v>
      </c>
      <c r="N189" s="17"/>
      <c r="O189" s="17">
        <f>M189/K189</f>
        <v>11.655172413793103</v>
      </c>
      <c r="P189" s="17"/>
      <c r="Q189" s="17">
        <v>676</v>
      </c>
      <c r="R189" s="18"/>
      <c r="S189" s="17">
        <v>123</v>
      </c>
      <c r="T189" s="17"/>
      <c r="U189" s="17">
        <v>414</v>
      </c>
      <c r="V189" s="18"/>
      <c r="W189" s="17">
        <f t="shared" si="19"/>
        <v>2707</v>
      </c>
      <c r="X189" s="17"/>
      <c r="Y189" s="17">
        <f t="shared" si="20"/>
        <v>7385</v>
      </c>
      <c r="Z189" s="18"/>
      <c r="AA189" s="18"/>
      <c r="AB189" s="18"/>
      <c r="AC189" s="18"/>
    </row>
    <row r="190" spans="1:29" ht="12.75">
      <c r="A190" s="18"/>
      <c r="B190" s="18"/>
      <c r="C190" s="17"/>
      <c r="D190" s="17"/>
      <c r="E190" s="17"/>
      <c r="F190" s="17"/>
      <c r="G190" s="17"/>
      <c r="H190" s="17"/>
      <c r="I190" s="17"/>
      <c r="J190" s="18"/>
      <c r="K190" s="17"/>
      <c r="L190" s="17"/>
      <c r="M190" s="17"/>
      <c r="N190" s="17"/>
      <c r="O190" s="17"/>
      <c r="P190" s="17"/>
      <c r="Q190" s="17"/>
      <c r="R190" s="18"/>
      <c r="S190" s="17"/>
      <c r="T190" s="17"/>
      <c r="U190" s="17"/>
      <c r="V190" s="18"/>
      <c r="W190" s="17"/>
      <c r="X190" s="17"/>
      <c r="Y190" s="17"/>
      <c r="Z190" s="18"/>
      <c r="AA190" s="18"/>
      <c r="AB190" s="18"/>
      <c r="AC190" s="18"/>
    </row>
    <row r="191" spans="1:29" ht="12.75">
      <c r="A191" s="18"/>
      <c r="B191" s="18"/>
      <c r="C191" s="17"/>
      <c r="D191" s="17"/>
      <c r="E191" s="17"/>
      <c r="F191" s="17"/>
      <c r="G191" s="17"/>
      <c r="H191" s="17"/>
      <c r="I191" s="17"/>
      <c r="J191" s="18"/>
      <c r="K191" s="17"/>
      <c r="L191" s="17"/>
      <c r="M191" s="17"/>
      <c r="N191" s="17"/>
      <c r="O191" s="17"/>
      <c r="P191" s="17"/>
      <c r="Q191" s="17"/>
      <c r="R191" s="18"/>
      <c r="S191" s="17"/>
      <c r="T191" s="17"/>
      <c r="U191" s="17"/>
      <c r="V191" s="18"/>
      <c r="W191" s="17"/>
      <c r="X191" s="17"/>
      <c r="Y191" s="17"/>
      <c r="Z191" s="18"/>
      <c r="AA191" s="18"/>
      <c r="AB191" s="18"/>
      <c r="AC191" s="18"/>
    </row>
    <row r="192" spans="1:29" ht="12.75">
      <c r="A192" s="24" t="s">
        <v>283</v>
      </c>
      <c r="B192" s="18"/>
      <c r="C192" s="25">
        <f>SUM(C194:C195)</f>
        <v>12</v>
      </c>
      <c r="D192" s="17"/>
      <c r="E192" s="25">
        <f>SUM(E194:E195)</f>
        <v>114</v>
      </c>
      <c r="F192" s="17"/>
      <c r="G192" s="25">
        <f>E192/C192</f>
        <v>9.5</v>
      </c>
      <c r="H192" s="17"/>
      <c r="I192" s="25">
        <f>SUM(I194:I195)</f>
        <v>342</v>
      </c>
      <c r="J192" s="18"/>
      <c r="K192" s="25">
        <f>SUM(K194:K195)</f>
        <v>0</v>
      </c>
      <c r="L192" s="17"/>
      <c r="M192" s="25">
        <f>SUM(M194:M195)</f>
        <v>0</v>
      </c>
      <c r="N192" s="17"/>
      <c r="O192" s="25">
        <v>0</v>
      </c>
      <c r="P192" s="17"/>
      <c r="Q192" s="25">
        <f>SUM(Q194:Q195)</f>
        <v>0</v>
      </c>
      <c r="R192" s="18"/>
      <c r="S192" s="25">
        <f>SUM(S194:S195)</f>
        <v>9</v>
      </c>
      <c r="T192" s="17"/>
      <c r="U192" s="25">
        <f>SUM(U194:U195)</f>
        <v>27</v>
      </c>
      <c r="V192" s="18"/>
      <c r="W192" s="25">
        <f>SUM(W194:W195)</f>
        <v>123</v>
      </c>
      <c r="X192" s="17"/>
      <c r="Y192" s="25">
        <f>SUM(Y194:Y195)</f>
        <v>369</v>
      </c>
      <c r="Z192" s="18"/>
      <c r="AA192" s="18"/>
      <c r="AB192" s="18"/>
      <c r="AC192" s="18"/>
    </row>
    <row r="193" spans="2:254" ht="8.25" customHeight="1">
      <c r="B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</row>
    <row r="194" spans="1:29" ht="12.75">
      <c r="A194" s="23" t="s">
        <v>284</v>
      </c>
      <c r="B194" s="18"/>
      <c r="C194" s="17">
        <v>11</v>
      </c>
      <c r="D194" s="17"/>
      <c r="E194" s="17">
        <v>101</v>
      </c>
      <c r="F194" s="17"/>
      <c r="G194" s="17">
        <f>E194/C194</f>
        <v>9.181818181818182</v>
      </c>
      <c r="H194" s="17"/>
      <c r="I194" s="17">
        <v>303</v>
      </c>
      <c r="J194" s="18"/>
      <c r="K194" s="17">
        <v>0</v>
      </c>
      <c r="L194" s="17"/>
      <c r="M194" s="17">
        <v>0</v>
      </c>
      <c r="N194" s="17"/>
      <c r="O194" s="17">
        <v>0</v>
      </c>
      <c r="P194" s="17"/>
      <c r="Q194" s="17">
        <v>0</v>
      </c>
      <c r="R194" s="18"/>
      <c r="S194" s="17">
        <v>8</v>
      </c>
      <c r="T194" s="17"/>
      <c r="U194" s="17">
        <v>24</v>
      </c>
      <c r="V194" s="18"/>
      <c r="W194" s="17">
        <f>E194+M194+S194+AD194</f>
        <v>109</v>
      </c>
      <c r="X194" s="17"/>
      <c r="Y194" s="17">
        <f>I194+Q194+U194+AE194</f>
        <v>327</v>
      </c>
      <c r="Z194" s="18"/>
      <c r="AA194" s="18"/>
      <c r="AB194" s="18"/>
      <c r="AC194" s="18"/>
    </row>
    <row r="195" spans="1:29" ht="12.75">
      <c r="A195" s="23" t="s">
        <v>290</v>
      </c>
      <c r="B195" s="18"/>
      <c r="C195" s="17">
        <v>1</v>
      </c>
      <c r="D195" s="17"/>
      <c r="E195" s="17">
        <v>13</v>
      </c>
      <c r="F195" s="17"/>
      <c r="G195" s="17">
        <f>E195/C195</f>
        <v>13</v>
      </c>
      <c r="H195" s="17"/>
      <c r="I195" s="17">
        <v>39</v>
      </c>
      <c r="J195" s="18"/>
      <c r="K195" s="17">
        <v>0</v>
      </c>
      <c r="L195" s="17"/>
      <c r="M195" s="17">
        <v>0</v>
      </c>
      <c r="N195" s="17"/>
      <c r="O195" s="17">
        <v>0</v>
      </c>
      <c r="P195" s="17"/>
      <c r="Q195" s="17">
        <v>0</v>
      </c>
      <c r="R195" s="18"/>
      <c r="S195" s="17">
        <v>1</v>
      </c>
      <c r="T195" s="17"/>
      <c r="U195" s="17">
        <v>3</v>
      </c>
      <c r="V195" s="18"/>
      <c r="W195" s="17">
        <f>E195+M195+S195+AD195</f>
        <v>14</v>
      </c>
      <c r="X195" s="17"/>
      <c r="Y195" s="17">
        <f>I195+Q195+U195+AE195</f>
        <v>42</v>
      </c>
      <c r="Z195" s="18"/>
      <c r="AA195" s="18"/>
      <c r="AB195" s="18"/>
      <c r="AC195" s="18"/>
    </row>
    <row r="196" spans="1:29" ht="12.75">
      <c r="A196" s="18"/>
      <c r="B196" s="18"/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17"/>
      <c r="N196" s="17"/>
      <c r="O196" s="17"/>
      <c r="P196" s="17"/>
      <c r="Q196" s="17"/>
      <c r="R196" s="18"/>
      <c r="S196" s="17"/>
      <c r="T196" s="17"/>
      <c r="U196" s="17"/>
      <c r="V196" s="18"/>
      <c r="W196" s="17"/>
      <c r="X196" s="17"/>
      <c r="Y196" s="17"/>
      <c r="Z196" s="18"/>
      <c r="AA196" s="18"/>
      <c r="AB196" s="18"/>
      <c r="AC196" s="18"/>
    </row>
    <row r="197" spans="1:29" ht="12.75">
      <c r="A197" s="18"/>
      <c r="B197" s="18"/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17"/>
      <c r="N197" s="17"/>
      <c r="O197" s="17"/>
      <c r="P197" s="17"/>
      <c r="Q197" s="17"/>
      <c r="R197" s="18"/>
      <c r="S197" s="17"/>
      <c r="T197" s="17"/>
      <c r="U197" s="17"/>
      <c r="V197" s="18"/>
      <c r="W197" s="17"/>
      <c r="X197" s="17"/>
      <c r="Y197" s="17"/>
      <c r="Z197" s="18"/>
      <c r="AA197" s="18"/>
      <c r="AB197" s="18"/>
      <c r="AC197" s="18"/>
    </row>
    <row r="198" spans="1:26" ht="12.75">
      <c r="A198" s="16" t="s">
        <v>173</v>
      </c>
      <c r="C198" s="14">
        <f>+C200+C201+C207+C210+C214</f>
        <v>180</v>
      </c>
      <c r="D198" s="14"/>
      <c r="E198" s="14">
        <f>+E200+E201+E207+E210+E214</f>
        <v>6104</v>
      </c>
      <c r="F198" s="14"/>
      <c r="G198" s="14">
        <f aca="true" t="shared" si="21" ref="G198:G210">E198/C198</f>
        <v>33.91111111111111</v>
      </c>
      <c r="H198" s="14"/>
      <c r="I198" s="14">
        <f>+I200+I201+I207+I210+I214</f>
        <v>17056</v>
      </c>
      <c r="J198" s="15"/>
      <c r="K198" s="14">
        <f>+K200+K201+K207+K210+K214</f>
        <v>18</v>
      </c>
      <c r="L198" s="14"/>
      <c r="M198" s="14">
        <f>+M200+M201+M207+M210+M214</f>
        <v>362</v>
      </c>
      <c r="N198" s="14"/>
      <c r="O198" s="14">
        <f>M198/K198</f>
        <v>20.11111111111111</v>
      </c>
      <c r="P198" s="14"/>
      <c r="Q198" s="14">
        <f>+Q200+Q201+Q207+Q210+Q214</f>
        <v>456</v>
      </c>
      <c r="R198" s="15"/>
      <c r="S198" s="14">
        <f>+S200+S201+S207+S210+S214</f>
        <v>845</v>
      </c>
      <c r="T198" s="14"/>
      <c r="U198" s="14">
        <f>+U200+U201+U207+U210+U214</f>
        <v>2961</v>
      </c>
      <c r="V198" s="15"/>
      <c r="W198" s="14">
        <f>E198+M198+S198+AD199</f>
        <v>7311</v>
      </c>
      <c r="X198" s="14"/>
      <c r="Y198" s="14">
        <f>I198+Q198+U198+AE199</f>
        <v>20473</v>
      </c>
      <c r="Z198" s="11" t="s">
        <v>63</v>
      </c>
    </row>
    <row r="199" spans="2:254" ht="8.25" customHeight="1">
      <c r="B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</row>
    <row r="200" spans="1:254" ht="12.75">
      <c r="A200" s="18" t="s">
        <v>212</v>
      </c>
      <c r="B200" s="15"/>
      <c r="C200" s="17">
        <v>5</v>
      </c>
      <c r="D200" s="17"/>
      <c r="E200" s="17">
        <v>28</v>
      </c>
      <c r="F200" s="17"/>
      <c r="G200" s="17">
        <f t="shared" si="21"/>
        <v>5.6</v>
      </c>
      <c r="H200" s="17"/>
      <c r="I200" s="17">
        <v>58</v>
      </c>
      <c r="J200" s="18"/>
      <c r="K200" s="17">
        <v>0</v>
      </c>
      <c r="L200" s="17"/>
      <c r="M200" s="17">
        <v>0</v>
      </c>
      <c r="N200" s="17"/>
      <c r="O200" s="17">
        <v>0</v>
      </c>
      <c r="P200" s="17"/>
      <c r="Q200" s="17">
        <v>0</v>
      </c>
      <c r="R200" s="18"/>
      <c r="S200" s="17">
        <v>17</v>
      </c>
      <c r="T200" s="17"/>
      <c r="U200" s="17">
        <v>84</v>
      </c>
      <c r="V200" s="18"/>
      <c r="W200" s="17">
        <f>E200+M200+S200+AD200</f>
        <v>45</v>
      </c>
      <c r="X200" s="17"/>
      <c r="Y200" s="17">
        <f>I200+Q200+U200+AE200</f>
        <v>142</v>
      </c>
      <c r="Z200" s="18"/>
      <c r="AA200" s="18"/>
      <c r="AB200" s="18"/>
      <c r="AC200" s="18"/>
      <c r="AD200" s="12"/>
      <c r="AE200" s="12"/>
      <c r="AF200" s="12"/>
      <c r="AG200" s="12"/>
      <c r="AH200" s="12"/>
      <c r="AI200" s="12"/>
      <c r="AJ200" s="12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</row>
    <row r="201" spans="1:254" s="13" customFormat="1" ht="12.75">
      <c r="A201" s="15" t="s">
        <v>174</v>
      </c>
      <c r="B201" s="15"/>
      <c r="C201" s="14">
        <f>+C202+C203+C204+C206+C205</f>
        <v>65</v>
      </c>
      <c r="D201" s="14"/>
      <c r="E201" s="14">
        <f>+E202+E203+E204+E206+E205</f>
        <v>2107</v>
      </c>
      <c r="F201" s="14"/>
      <c r="G201" s="14">
        <f t="shared" si="21"/>
        <v>32.41538461538462</v>
      </c>
      <c r="H201" s="14"/>
      <c r="I201" s="14">
        <f>+I202+I203+I204+I206+I205</f>
        <v>5094</v>
      </c>
      <c r="J201" s="15"/>
      <c r="K201" s="14">
        <f>+K202+K203+K204+K206+K205</f>
        <v>11</v>
      </c>
      <c r="L201" s="14"/>
      <c r="M201" s="14">
        <f>+M202+M203+M204+M206+M205</f>
        <v>225</v>
      </c>
      <c r="N201" s="14"/>
      <c r="O201" s="14">
        <f>M201/K201</f>
        <v>20.454545454545453</v>
      </c>
      <c r="P201" s="14"/>
      <c r="Q201" s="14">
        <f>+Q202+Q203+Q204+Q206+Q205</f>
        <v>225</v>
      </c>
      <c r="R201" s="15"/>
      <c r="S201" s="14">
        <f>+S202+S203+S204+S206+S205</f>
        <v>139</v>
      </c>
      <c r="T201" s="14"/>
      <c r="U201" s="14">
        <f>+U202+U203+U204+U206+U205</f>
        <v>955</v>
      </c>
      <c r="V201" s="15"/>
      <c r="W201" s="14">
        <f>+W202+W203+W204+W206</f>
        <v>2471</v>
      </c>
      <c r="X201" s="14"/>
      <c r="Y201" s="14">
        <f>+Y202+Y203+Y204+Y206</f>
        <v>6274</v>
      </c>
      <c r="Z201" s="15"/>
      <c r="AA201" s="15"/>
      <c r="AB201" s="15"/>
      <c r="AC201" s="15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</row>
    <row r="202" spans="1:254" ht="12.75">
      <c r="A202" s="18" t="s">
        <v>208</v>
      </c>
      <c r="B202" s="18"/>
      <c r="C202" s="17">
        <v>0</v>
      </c>
      <c r="D202" s="17"/>
      <c r="E202" s="17">
        <v>0</v>
      </c>
      <c r="F202" s="17"/>
      <c r="G202" s="17">
        <v>0</v>
      </c>
      <c r="H202" s="17"/>
      <c r="I202" s="17">
        <v>0</v>
      </c>
      <c r="J202" s="18"/>
      <c r="K202" s="17">
        <v>0</v>
      </c>
      <c r="L202" s="17"/>
      <c r="M202" s="17">
        <v>0</v>
      </c>
      <c r="N202" s="17"/>
      <c r="O202" s="17">
        <v>0</v>
      </c>
      <c r="P202" s="17"/>
      <c r="Q202" s="17">
        <v>0</v>
      </c>
      <c r="R202" s="18"/>
      <c r="S202" s="17">
        <v>0</v>
      </c>
      <c r="T202" s="17"/>
      <c r="U202" s="17">
        <v>0</v>
      </c>
      <c r="V202" s="18"/>
      <c r="W202" s="17">
        <f>E202+M202+S202+AD202</f>
        <v>0</v>
      </c>
      <c r="X202" s="17"/>
      <c r="Y202" s="17">
        <f>I202+Q202+U202+AE202</f>
        <v>0</v>
      </c>
      <c r="Z202" s="18"/>
      <c r="AA202" s="18"/>
      <c r="AB202" s="18"/>
      <c r="AC202" s="18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</row>
    <row r="203" spans="1:254" ht="12.75">
      <c r="A203" s="18" t="s">
        <v>209</v>
      </c>
      <c r="B203" s="18"/>
      <c r="C203" s="17">
        <v>0</v>
      </c>
      <c r="D203" s="17"/>
      <c r="E203" s="17">
        <v>0</v>
      </c>
      <c r="F203" s="17"/>
      <c r="G203" s="17">
        <v>0</v>
      </c>
      <c r="H203" s="17"/>
      <c r="I203" s="17">
        <v>0</v>
      </c>
      <c r="J203" s="18"/>
      <c r="K203" s="17">
        <v>0</v>
      </c>
      <c r="L203" s="17"/>
      <c r="M203" s="17">
        <v>0</v>
      </c>
      <c r="N203" s="17"/>
      <c r="O203" s="17">
        <v>0</v>
      </c>
      <c r="P203" s="17"/>
      <c r="Q203" s="17">
        <v>0</v>
      </c>
      <c r="R203" s="18"/>
      <c r="S203" s="17">
        <v>0</v>
      </c>
      <c r="T203" s="17"/>
      <c r="U203" s="17">
        <v>0</v>
      </c>
      <c r="V203" s="18"/>
      <c r="W203" s="17">
        <f>E203+M203+S203+AD203</f>
        <v>0</v>
      </c>
      <c r="X203" s="17"/>
      <c r="Y203" s="17">
        <f>I203+Q203+U203+AE203</f>
        <v>0</v>
      </c>
      <c r="Z203" s="18"/>
      <c r="AA203" s="18"/>
      <c r="AB203" s="18"/>
      <c r="AC203" s="18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</row>
    <row r="204" spans="1:25" ht="12.75">
      <c r="A204" s="18" t="s">
        <v>210</v>
      </c>
      <c r="B204" s="18"/>
      <c r="C204" s="17">
        <v>65</v>
      </c>
      <c r="D204" s="17"/>
      <c r="E204" s="17">
        <v>2107</v>
      </c>
      <c r="F204" s="17"/>
      <c r="G204" s="17">
        <f t="shared" si="21"/>
        <v>32.41538461538462</v>
      </c>
      <c r="H204" s="17"/>
      <c r="I204" s="17">
        <v>5094</v>
      </c>
      <c r="J204" s="18"/>
      <c r="K204" s="17">
        <v>11</v>
      </c>
      <c r="L204" s="17"/>
      <c r="M204" s="17">
        <v>225</v>
      </c>
      <c r="N204" s="17"/>
      <c r="O204" s="17">
        <v>0</v>
      </c>
      <c r="P204" s="17"/>
      <c r="Q204" s="17">
        <v>225</v>
      </c>
      <c r="R204" s="18"/>
      <c r="S204" s="17">
        <v>139</v>
      </c>
      <c r="T204" s="17"/>
      <c r="U204" s="17">
        <v>955</v>
      </c>
      <c r="V204" s="18"/>
      <c r="W204" s="17">
        <f>E204+M204+S204+AD204</f>
        <v>2471</v>
      </c>
      <c r="X204" s="17"/>
      <c r="Y204" s="17">
        <f>I204+Q204+U204+AE204</f>
        <v>6274</v>
      </c>
    </row>
    <row r="205" spans="1:25" ht="12.75">
      <c r="A205" s="18" t="s">
        <v>215</v>
      </c>
      <c r="B205" s="18"/>
      <c r="C205" s="17">
        <v>0</v>
      </c>
      <c r="D205" s="17"/>
      <c r="E205" s="17">
        <v>0</v>
      </c>
      <c r="F205" s="17"/>
      <c r="G205" s="17">
        <v>0</v>
      </c>
      <c r="H205" s="17"/>
      <c r="I205" s="17">
        <v>0</v>
      </c>
      <c r="J205" s="18"/>
      <c r="K205" s="17">
        <v>0</v>
      </c>
      <c r="L205" s="17"/>
      <c r="M205" s="17">
        <v>0</v>
      </c>
      <c r="N205" s="17"/>
      <c r="O205" s="17">
        <v>0</v>
      </c>
      <c r="P205" s="17"/>
      <c r="Q205" s="17">
        <v>0</v>
      </c>
      <c r="R205" s="18"/>
      <c r="S205" s="17">
        <v>0</v>
      </c>
      <c r="T205" s="17"/>
      <c r="U205" s="17">
        <v>0</v>
      </c>
      <c r="V205" s="18"/>
      <c r="W205" s="17">
        <f>E205+M205+S205+AD205</f>
        <v>0</v>
      </c>
      <c r="X205" s="17"/>
      <c r="Y205" s="17">
        <f>I205+Q205+U205+AE205</f>
        <v>0</v>
      </c>
    </row>
    <row r="206" spans="1:25" ht="12.75">
      <c r="A206" s="18" t="s">
        <v>211</v>
      </c>
      <c r="B206" s="18"/>
      <c r="C206" s="17">
        <v>0</v>
      </c>
      <c r="D206" s="17"/>
      <c r="E206" s="17">
        <v>0</v>
      </c>
      <c r="F206" s="17"/>
      <c r="G206" s="17">
        <v>0</v>
      </c>
      <c r="H206" s="17"/>
      <c r="I206" s="17">
        <v>0</v>
      </c>
      <c r="J206" s="18"/>
      <c r="K206" s="17">
        <v>0</v>
      </c>
      <c r="L206" s="17"/>
      <c r="M206" s="17">
        <v>0</v>
      </c>
      <c r="N206" s="17"/>
      <c r="O206" s="17">
        <v>0</v>
      </c>
      <c r="P206" s="17"/>
      <c r="Q206" s="17">
        <v>0</v>
      </c>
      <c r="R206" s="18"/>
      <c r="S206" s="17">
        <v>0</v>
      </c>
      <c r="T206" s="17"/>
      <c r="U206" s="17">
        <v>0</v>
      </c>
      <c r="V206" s="18"/>
      <c r="W206" s="17">
        <f>E206+M206+S206+AD206</f>
        <v>0</v>
      </c>
      <c r="X206" s="17"/>
      <c r="Y206" s="17">
        <f>I206+Q206+U206+AE206</f>
        <v>0</v>
      </c>
    </row>
    <row r="207" spans="1:25" s="13" customFormat="1" ht="12.75">
      <c r="A207" s="15" t="s">
        <v>164</v>
      </c>
      <c r="B207" s="15"/>
      <c r="C207" s="14">
        <f>+C208+C209</f>
        <v>44</v>
      </c>
      <c r="D207" s="14"/>
      <c r="E207" s="14">
        <f>+E208+E209</f>
        <v>1142</v>
      </c>
      <c r="F207" s="14"/>
      <c r="G207" s="14">
        <f t="shared" si="21"/>
        <v>25.954545454545453</v>
      </c>
      <c r="H207" s="14"/>
      <c r="I207" s="14">
        <f>+I208+I209</f>
        <v>3614</v>
      </c>
      <c r="J207" s="15"/>
      <c r="K207" s="14">
        <f>+K208+K209</f>
        <v>0</v>
      </c>
      <c r="L207" s="14"/>
      <c r="M207" s="14">
        <f>+M208+M209</f>
        <v>0</v>
      </c>
      <c r="N207" s="14"/>
      <c r="O207" s="14">
        <v>0</v>
      </c>
      <c r="P207" s="14"/>
      <c r="Q207" s="14">
        <f>+Q208+Q209</f>
        <v>0</v>
      </c>
      <c r="R207" s="15"/>
      <c r="S207" s="14">
        <f>+S208+S209</f>
        <v>160</v>
      </c>
      <c r="T207" s="14"/>
      <c r="U207" s="14">
        <f>+U208+U209</f>
        <v>582</v>
      </c>
      <c r="V207" s="15"/>
      <c r="W207" s="14">
        <f>+W208+W209</f>
        <v>1302</v>
      </c>
      <c r="X207" s="14"/>
      <c r="Y207" s="14">
        <f>+Y208+Y209</f>
        <v>4196</v>
      </c>
    </row>
    <row r="208" spans="1:254" ht="12.75">
      <c r="A208" s="18" t="s">
        <v>220</v>
      </c>
      <c r="B208" s="18"/>
      <c r="C208" s="17">
        <v>42</v>
      </c>
      <c r="D208" s="17"/>
      <c r="E208" s="17">
        <v>762</v>
      </c>
      <c r="F208" s="17"/>
      <c r="G208" s="17">
        <f t="shared" si="21"/>
        <v>18.142857142857142</v>
      </c>
      <c r="H208" s="17"/>
      <c r="I208" s="17">
        <v>2474</v>
      </c>
      <c r="J208" s="18"/>
      <c r="K208" s="17">
        <v>0</v>
      </c>
      <c r="L208" s="17"/>
      <c r="M208" s="17">
        <v>0</v>
      </c>
      <c r="N208" s="17"/>
      <c r="O208" s="17">
        <v>0</v>
      </c>
      <c r="P208" s="17"/>
      <c r="Q208" s="17">
        <v>0</v>
      </c>
      <c r="R208" s="18"/>
      <c r="S208" s="17">
        <v>160</v>
      </c>
      <c r="T208" s="17"/>
      <c r="U208" s="17">
        <v>582</v>
      </c>
      <c r="V208" s="18"/>
      <c r="W208" s="17">
        <f>E208+M208+S208+AD208</f>
        <v>922</v>
      </c>
      <c r="X208" s="17"/>
      <c r="Y208" s="17">
        <f>I208+Q208+U208+AE208</f>
        <v>3056</v>
      </c>
      <c r="Z208" s="18"/>
      <c r="AA208" s="18"/>
      <c r="AB208" s="18"/>
      <c r="AC208" s="18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</row>
    <row r="209" spans="1:254" ht="12.75">
      <c r="A209" s="18" t="s">
        <v>215</v>
      </c>
      <c r="B209" s="18"/>
      <c r="C209" s="17">
        <v>2</v>
      </c>
      <c r="D209" s="17"/>
      <c r="E209" s="17">
        <v>380</v>
      </c>
      <c r="F209" s="17"/>
      <c r="G209" s="17">
        <v>0</v>
      </c>
      <c r="H209" s="17"/>
      <c r="I209" s="17">
        <v>1140</v>
      </c>
      <c r="J209" s="18"/>
      <c r="K209" s="17">
        <v>0</v>
      </c>
      <c r="L209" s="17"/>
      <c r="M209" s="17">
        <v>0</v>
      </c>
      <c r="N209" s="17"/>
      <c r="O209" s="17">
        <v>0</v>
      </c>
      <c r="P209" s="17"/>
      <c r="Q209" s="17">
        <v>0</v>
      </c>
      <c r="R209" s="18"/>
      <c r="S209" s="17">
        <v>0</v>
      </c>
      <c r="T209" s="17"/>
      <c r="U209" s="17">
        <v>0</v>
      </c>
      <c r="V209" s="18"/>
      <c r="W209" s="17">
        <f>E209+M209+S209+AD209</f>
        <v>380</v>
      </c>
      <c r="X209" s="17"/>
      <c r="Y209" s="17">
        <f>I209+Q209+U209+AE209</f>
        <v>1140</v>
      </c>
      <c r="Z209" s="18"/>
      <c r="AA209" s="18"/>
      <c r="AB209" s="18"/>
      <c r="AC209" s="18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</row>
    <row r="210" spans="1:254" s="13" customFormat="1" ht="12.75">
      <c r="A210" s="15" t="s">
        <v>253</v>
      </c>
      <c r="B210" s="15"/>
      <c r="C210" s="14">
        <f>+C211+C212+C213</f>
        <v>35</v>
      </c>
      <c r="D210" s="14"/>
      <c r="E210" s="14">
        <f>+E211+E212+E213</f>
        <v>1229</v>
      </c>
      <c r="F210" s="14"/>
      <c r="G210" s="14">
        <f t="shared" si="21"/>
        <v>35.114285714285714</v>
      </c>
      <c r="H210" s="14"/>
      <c r="I210" s="14">
        <f>+I211+I212+I213</f>
        <v>3687</v>
      </c>
      <c r="J210" s="15"/>
      <c r="K210" s="14">
        <f>+K211+K212+K213</f>
        <v>2</v>
      </c>
      <c r="L210" s="14"/>
      <c r="M210" s="14">
        <f>+M211+M212+M213</f>
        <v>90</v>
      </c>
      <c r="N210" s="14"/>
      <c r="O210" s="14">
        <f>M210/K210</f>
        <v>45</v>
      </c>
      <c r="P210" s="14"/>
      <c r="Q210" s="14">
        <f>+Q211+Q212+Q213</f>
        <v>90</v>
      </c>
      <c r="R210" s="15"/>
      <c r="S210" s="14">
        <f>+S211+S212+S213</f>
        <v>56</v>
      </c>
      <c r="T210" s="14"/>
      <c r="U210" s="14">
        <f>+U211+U212+U213</f>
        <v>191</v>
      </c>
      <c r="V210" s="15"/>
      <c r="W210" s="14">
        <f>+W211+W212+W213</f>
        <v>1375</v>
      </c>
      <c r="X210" s="14"/>
      <c r="Y210" s="14">
        <f>+Y211+Y212+Y213</f>
        <v>3968</v>
      </c>
      <c r="Z210" s="15"/>
      <c r="AA210" s="15"/>
      <c r="AB210" s="15"/>
      <c r="AC210" s="15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</row>
    <row r="211" spans="1:254" ht="12.75">
      <c r="A211" s="18" t="s">
        <v>213</v>
      </c>
      <c r="B211" s="18"/>
      <c r="C211" s="17">
        <v>7</v>
      </c>
      <c r="D211" s="17"/>
      <c r="E211" s="17">
        <v>168</v>
      </c>
      <c r="F211" s="17"/>
      <c r="G211" s="17">
        <f>E211/C211</f>
        <v>24</v>
      </c>
      <c r="H211" s="17"/>
      <c r="I211" s="17">
        <v>504</v>
      </c>
      <c r="J211" s="18"/>
      <c r="K211" s="17">
        <v>0</v>
      </c>
      <c r="L211" s="17"/>
      <c r="M211" s="17">
        <v>0</v>
      </c>
      <c r="N211" s="17"/>
      <c r="O211" s="17">
        <v>0</v>
      </c>
      <c r="P211" s="17"/>
      <c r="Q211" s="17">
        <v>0</v>
      </c>
      <c r="R211" s="18"/>
      <c r="S211" s="17">
        <v>3</v>
      </c>
      <c r="T211" s="17"/>
      <c r="U211" s="17">
        <v>9</v>
      </c>
      <c r="V211" s="18"/>
      <c r="W211" s="17">
        <f>E211+M211+S211+AD211</f>
        <v>171</v>
      </c>
      <c r="X211" s="17"/>
      <c r="Y211" s="17">
        <f>I211+Q211+U211+AE211</f>
        <v>513</v>
      </c>
      <c r="Z211" s="18"/>
      <c r="AA211" s="18"/>
      <c r="AB211" s="18"/>
      <c r="AC211" s="18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</row>
    <row r="212" spans="1:254" ht="12.75">
      <c r="A212" s="18" t="s">
        <v>214</v>
      </c>
      <c r="B212" s="18"/>
      <c r="C212" s="17">
        <v>28</v>
      </c>
      <c r="D212" s="17"/>
      <c r="E212" s="17">
        <v>1061</v>
      </c>
      <c r="F212" s="17"/>
      <c r="G212" s="17">
        <f aca="true" t="shared" si="22" ref="G212:G222">E212/C212</f>
        <v>37.892857142857146</v>
      </c>
      <c r="H212" s="17"/>
      <c r="I212" s="17">
        <v>3183</v>
      </c>
      <c r="J212" s="18"/>
      <c r="K212" s="17">
        <v>2</v>
      </c>
      <c r="L212" s="17"/>
      <c r="M212" s="17">
        <v>90</v>
      </c>
      <c r="N212" s="17"/>
      <c r="O212" s="17">
        <f>M212/K212</f>
        <v>45</v>
      </c>
      <c r="P212" s="17"/>
      <c r="Q212" s="17">
        <v>90</v>
      </c>
      <c r="R212" s="18"/>
      <c r="S212" s="17">
        <v>53</v>
      </c>
      <c r="T212" s="17"/>
      <c r="U212" s="17">
        <v>182</v>
      </c>
      <c r="V212" s="18"/>
      <c r="W212" s="17">
        <f>E212+M212+S212+AD212</f>
        <v>1204</v>
      </c>
      <c r="X212" s="17"/>
      <c r="Y212" s="17">
        <f>I212+Q212+U212+AE212</f>
        <v>3455</v>
      </c>
      <c r="Z212" s="18"/>
      <c r="AA212" s="18"/>
      <c r="AB212" s="18"/>
      <c r="AC212" s="18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</row>
    <row r="213" spans="1:254" ht="12.75">
      <c r="A213" s="18" t="s">
        <v>215</v>
      </c>
      <c r="B213" s="15"/>
      <c r="C213" s="17">
        <v>0</v>
      </c>
      <c r="D213" s="17"/>
      <c r="E213" s="17">
        <v>0</v>
      </c>
      <c r="F213" s="17"/>
      <c r="G213" s="17">
        <v>0</v>
      </c>
      <c r="H213" s="17"/>
      <c r="I213" s="17">
        <v>0</v>
      </c>
      <c r="J213" s="18"/>
      <c r="K213" s="17">
        <v>0</v>
      </c>
      <c r="L213" s="17"/>
      <c r="M213" s="17">
        <v>0</v>
      </c>
      <c r="N213" s="17"/>
      <c r="O213" s="17">
        <v>0</v>
      </c>
      <c r="P213" s="17"/>
      <c r="Q213" s="17">
        <v>0</v>
      </c>
      <c r="R213" s="18"/>
      <c r="S213" s="17">
        <v>0</v>
      </c>
      <c r="T213" s="17"/>
      <c r="U213" s="17">
        <v>0</v>
      </c>
      <c r="V213" s="18"/>
      <c r="W213" s="17">
        <f>E213+M213+S213+AD213</f>
        <v>0</v>
      </c>
      <c r="X213" s="17"/>
      <c r="Y213" s="17">
        <f>I213+Q213+U213+AE213</f>
        <v>0</v>
      </c>
      <c r="Z213" s="18"/>
      <c r="AA213" s="18"/>
      <c r="AB213" s="18"/>
      <c r="AC213" s="18"/>
      <c r="AD213" s="12"/>
      <c r="AE213" s="12"/>
      <c r="AF213" s="12"/>
      <c r="AG213" s="12"/>
      <c r="AH213" s="12"/>
      <c r="AI213" s="12"/>
      <c r="AJ213" s="12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</row>
    <row r="214" spans="1:57" s="13" customFormat="1" ht="17.25" customHeight="1">
      <c r="A214" s="15" t="s">
        <v>196</v>
      </c>
      <c r="C214" s="14">
        <f>SUM(C215:C222)</f>
        <v>31</v>
      </c>
      <c r="D214" s="19"/>
      <c r="E214" s="14">
        <f>SUM(E215:E222)</f>
        <v>1598</v>
      </c>
      <c r="F214" s="19"/>
      <c r="G214" s="14">
        <f t="shared" si="22"/>
        <v>51.54838709677419</v>
      </c>
      <c r="H214" s="19"/>
      <c r="I214" s="14">
        <f>SUM(I215:I222)</f>
        <v>4603</v>
      </c>
      <c r="J214" s="11"/>
      <c r="K214" s="14">
        <f>SUM(K215:K222)</f>
        <v>5</v>
      </c>
      <c r="L214" s="19"/>
      <c r="M214" s="14">
        <f>SUM(M215:M222)</f>
        <v>47</v>
      </c>
      <c r="N214" s="19"/>
      <c r="O214" s="14">
        <f>M214/K214</f>
        <v>9.4</v>
      </c>
      <c r="P214" s="19"/>
      <c r="Q214" s="14">
        <f>SUM(Q215:Q222)</f>
        <v>141</v>
      </c>
      <c r="R214" s="11"/>
      <c r="S214" s="14">
        <f>SUM(S215:S222)</f>
        <v>473</v>
      </c>
      <c r="T214" s="19"/>
      <c r="U214" s="14">
        <f>SUM(U215:U222)</f>
        <v>1149</v>
      </c>
      <c r="V214" s="11"/>
      <c r="W214" s="14">
        <f>SUM(W215:W222)</f>
        <v>2118</v>
      </c>
      <c r="X214" s="19"/>
      <c r="Y214" s="14">
        <f>SUM(Y215:Y222)</f>
        <v>5893</v>
      </c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1:25" ht="12.75">
      <c r="A215" s="11" t="s">
        <v>216</v>
      </c>
      <c r="C215" s="17">
        <v>0</v>
      </c>
      <c r="D215" s="17"/>
      <c r="E215" s="17">
        <v>0</v>
      </c>
      <c r="F215" s="17"/>
      <c r="G215" s="17">
        <v>0</v>
      </c>
      <c r="H215" s="17"/>
      <c r="I215" s="17">
        <v>0</v>
      </c>
      <c r="J215" s="18"/>
      <c r="K215" s="17">
        <v>0</v>
      </c>
      <c r="L215" s="17"/>
      <c r="M215" s="17">
        <v>0</v>
      </c>
      <c r="N215" s="17"/>
      <c r="O215" s="17">
        <v>0</v>
      </c>
      <c r="P215" s="17"/>
      <c r="Q215" s="17">
        <v>0</v>
      </c>
      <c r="R215" s="18"/>
      <c r="S215" s="17">
        <v>0</v>
      </c>
      <c r="T215" s="17"/>
      <c r="U215" s="17">
        <v>0</v>
      </c>
      <c r="V215" s="18"/>
      <c r="W215" s="17">
        <f aca="true" t="shared" si="23" ref="W215:W222">E215+M215+S215+AD215</f>
        <v>0</v>
      </c>
      <c r="X215" s="17"/>
      <c r="Y215" s="17">
        <f aca="true" t="shared" si="24" ref="Y215:Y222">I215+Q215+U215+AE215</f>
        <v>0</v>
      </c>
    </row>
    <row r="216" spans="1:25" ht="12.75">
      <c r="A216" s="11" t="s">
        <v>217</v>
      </c>
      <c r="C216" s="17">
        <v>0</v>
      </c>
      <c r="D216" s="17"/>
      <c r="E216" s="17">
        <v>0</v>
      </c>
      <c r="F216" s="17"/>
      <c r="G216" s="17">
        <v>0</v>
      </c>
      <c r="H216" s="17"/>
      <c r="I216" s="17">
        <v>0</v>
      </c>
      <c r="J216" s="18"/>
      <c r="K216" s="17">
        <v>0</v>
      </c>
      <c r="L216" s="17"/>
      <c r="M216" s="17">
        <v>0</v>
      </c>
      <c r="N216" s="17"/>
      <c r="O216" s="17">
        <v>0</v>
      </c>
      <c r="P216" s="17"/>
      <c r="Q216" s="17">
        <v>0</v>
      </c>
      <c r="R216" s="18"/>
      <c r="S216" s="17">
        <v>0</v>
      </c>
      <c r="T216" s="17"/>
      <c r="U216" s="17">
        <v>0</v>
      </c>
      <c r="V216" s="18"/>
      <c r="W216" s="17">
        <f t="shared" si="23"/>
        <v>0</v>
      </c>
      <c r="X216" s="17"/>
      <c r="Y216" s="17">
        <f t="shared" si="24"/>
        <v>0</v>
      </c>
    </row>
    <row r="217" spans="1:25" ht="12.75">
      <c r="A217" s="11" t="s">
        <v>219</v>
      </c>
      <c r="C217" s="17">
        <v>23</v>
      </c>
      <c r="D217" s="17"/>
      <c r="E217" s="17">
        <v>914</v>
      </c>
      <c r="F217" s="17"/>
      <c r="G217" s="17">
        <f t="shared" si="22"/>
        <v>39.73913043478261</v>
      </c>
      <c r="H217" s="17"/>
      <c r="I217" s="17">
        <v>2573</v>
      </c>
      <c r="J217" s="18"/>
      <c r="K217" s="17">
        <v>5</v>
      </c>
      <c r="L217" s="17"/>
      <c r="M217" s="17">
        <v>47</v>
      </c>
      <c r="N217" s="17"/>
      <c r="O217" s="17">
        <f>M217/K217</f>
        <v>9.4</v>
      </c>
      <c r="P217" s="17"/>
      <c r="Q217" s="17">
        <v>141</v>
      </c>
      <c r="R217" s="18"/>
      <c r="S217" s="17">
        <v>404</v>
      </c>
      <c r="T217" s="17"/>
      <c r="U217" s="17">
        <v>942</v>
      </c>
      <c r="V217" s="18"/>
      <c r="W217" s="17">
        <f t="shared" si="23"/>
        <v>1365</v>
      </c>
      <c r="X217" s="17"/>
      <c r="Y217" s="17">
        <f t="shared" si="24"/>
        <v>3656</v>
      </c>
    </row>
    <row r="218" spans="1:25" ht="12.75">
      <c r="A218" s="11" t="s">
        <v>271</v>
      </c>
      <c r="C218" s="17">
        <v>4</v>
      </c>
      <c r="D218" s="17"/>
      <c r="E218" s="17">
        <v>95</v>
      </c>
      <c r="F218" s="17"/>
      <c r="G218" s="17">
        <f t="shared" si="22"/>
        <v>23.75</v>
      </c>
      <c r="H218" s="17"/>
      <c r="I218" s="17">
        <v>263</v>
      </c>
      <c r="J218" s="18"/>
      <c r="K218" s="17">
        <v>0</v>
      </c>
      <c r="L218" s="17"/>
      <c r="M218" s="17">
        <v>0</v>
      </c>
      <c r="N218" s="17"/>
      <c r="O218" s="17">
        <v>0</v>
      </c>
      <c r="P218" s="17"/>
      <c r="Q218" s="17">
        <v>0</v>
      </c>
      <c r="R218" s="18"/>
      <c r="S218" s="17">
        <v>23</v>
      </c>
      <c r="T218" s="17"/>
      <c r="U218" s="17">
        <v>115</v>
      </c>
      <c r="V218" s="18"/>
      <c r="W218" s="17">
        <f t="shared" si="23"/>
        <v>118</v>
      </c>
      <c r="X218" s="17"/>
      <c r="Y218" s="17">
        <f t="shared" si="24"/>
        <v>378</v>
      </c>
    </row>
    <row r="219" spans="1:25" ht="12.75">
      <c r="A219" s="11" t="s">
        <v>272</v>
      </c>
      <c r="C219" s="17">
        <v>1</v>
      </c>
      <c r="D219" s="17"/>
      <c r="E219" s="17">
        <v>20</v>
      </c>
      <c r="F219" s="17"/>
      <c r="G219" s="17">
        <f t="shared" si="22"/>
        <v>20</v>
      </c>
      <c r="H219" s="17"/>
      <c r="I219" s="17">
        <v>60</v>
      </c>
      <c r="J219" s="18"/>
      <c r="K219" s="17">
        <v>0</v>
      </c>
      <c r="L219" s="17"/>
      <c r="M219" s="17">
        <v>0</v>
      </c>
      <c r="N219" s="17"/>
      <c r="O219" s="17">
        <v>0</v>
      </c>
      <c r="P219" s="17"/>
      <c r="Q219" s="17">
        <v>0</v>
      </c>
      <c r="R219" s="18"/>
      <c r="S219" s="17">
        <v>40</v>
      </c>
      <c r="T219" s="17"/>
      <c r="U219" s="17">
        <v>80</v>
      </c>
      <c r="V219" s="18"/>
      <c r="W219" s="17">
        <f t="shared" si="23"/>
        <v>60</v>
      </c>
      <c r="X219" s="17"/>
      <c r="Y219" s="17">
        <f t="shared" si="24"/>
        <v>140</v>
      </c>
    </row>
    <row r="220" spans="1:25" ht="12.75">
      <c r="A220" s="29" t="s">
        <v>291</v>
      </c>
      <c r="C220" s="17">
        <v>0</v>
      </c>
      <c r="D220" s="17"/>
      <c r="E220" s="17">
        <v>0</v>
      </c>
      <c r="F220" s="17"/>
      <c r="G220" s="17">
        <v>0</v>
      </c>
      <c r="H220" s="17"/>
      <c r="I220" s="17">
        <v>0</v>
      </c>
      <c r="J220" s="18"/>
      <c r="K220" s="17">
        <v>0</v>
      </c>
      <c r="L220" s="17"/>
      <c r="M220" s="17">
        <v>0</v>
      </c>
      <c r="N220" s="17"/>
      <c r="O220" s="17">
        <v>0</v>
      </c>
      <c r="P220" s="17"/>
      <c r="Q220" s="17">
        <v>0</v>
      </c>
      <c r="R220" s="18"/>
      <c r="S220" s="17">
        <v>6</v>
      </c>
      <c r="T220" s="17"/>
      <c r="U220" s="17">
        <v>12</v>
      </c>
      <c r="V220" s="18"/>
      <c r="W220" s="17">
        <f t="shared" si="23"/>
        <v>6</v>
      </c>
      <c r="X220" s="17"/>
      <c r="Y220" s="17">
        <f t="shared" si="24"/>
        <v>12</v>
      </c>
    </row>
    <row r="221" spans="1:25" ht="12.75">
      <c r="A221" s="11" t="s">
        <v>218</v>
      </c>
      <c r="C221" s="17">
        <v>0</v>
      </c>
      <c r="D221" s="17"/>
      <c r="E221" s="17">
        <v>0</v>
      </c>
      <c r="F221" s="17"/>
      <c r="G221" s="17">
        <v>0</v>
      </c>
      <c r="H221" s="17"/>
      <c r="I221" s="17">
        <v>0</v>
      </c>
      <c r="J221" s="18"/>
      <c r="K221" s="17">
        <v>0</v>
      </c>
      <c r="L221" s="17"/>
      <c r="M221" s="17">
        <v>0</v>
      </c>
      <c r="N221" s="17"/>
      <c r="O221" s="17">
        <v>0</v>
      </c>
      <c r="P221" s="17"/>
      <c r="Q221" s="17">
        <v>0</v>
      </c>
      <c r="R221" s="18"/>
      <c r="S221" s="17">
        <v>0</v>
      </c>
      <c r="T221" s="17"/>
      <c r="U221" s="17">
        <v>0</v>
      </c>
      <c r="V221" s="18"/>
      <c r="W221" s="17">
        <f t="shared" si="23"/>
        <v>0</v>
      </c>
      <c r="X221" s="17"/>
      <c r="Y221" s="17">
        <f t="shared" si="24"/>
        <v>0</v>
      </c>
    </row>
    <row r="222" spans="1:25" ht="12.75">
      <c r="A222" s="11" t="s">
        <v>247</v>
      </c>
      <c r="C222" s="17">
        <v>3</v>
      </c>
      <c r="D222" s="17"/>
      <c r="E222" s="17">
        <v>569</v>
      </c>
      <c r="F222" s="17"/>
      <c r="G222" s="17">
        <f t="shared" si="22"/>
        <v>189.66666666666666</v>
      </c>
      <c r="H222" s="17"/>
      <c r="I222" s="17">
        <v>1707</v>
      </c>
      <c r="J222" s="18"/>
      <c r="K222" s="17">
        <v>0</v>
      </c>
      <c r="L222" s="17"/>
      <c r="M222" s="17">
        <v>0</v>
      </c>
      <c r="N222" s="17"/>
      <c r="O222" s="17">
        <v>0</v>
      </c>
      <c r="P222" s="17"/>
      <c r="Q222" s="17">
        <v>0</v>
      </c>
      <c r="R222" s="18"/>
      <c r="S222" s="17">
        <v>0</v>
      </c>
      <c r="T222" s="17"/>
      <c r="U222" s="17">
        <v>0</v>
      </c>
      <c r="V222" s="18"/>
      <c r="W222" s="17">
        <f t="shared" si="23"/>
        <v>569</v>
      </c>
      <c r="X222" s="17"/>
      <c r="Y222" s="17">
        <f t="shared" si="24"/>
        <v>1707</v>
      </c>
    </row>
    <row r="223" spans="1:254" ht="12.75">
      <c r="A223" s="18"/>
      <c r="B223" s="15"/>
      <c r="D223" s="14"/>
      <c r="E223" s="14"/>
      <c r="F223" s="14"/>
      <c r="G223" s="14"/>
      <c r="H223" s="14"/>
      <c r="I223" s="14"/>
      <c r="J223" s="15"/>
      <c r="K223" s="14"/>
      <c r="L223" s="14"/>
      <c r="M223" s="14"/>
      <c r="N223" s="14"/>
      <c r="O223" s="14"/>
      <c r="P223" s="14"/>
      <c r="Q223" s="14"/>
      <c r="R223" s="15"/>
      <c r="S223" s="14"/>
      <c r="T223" s="14"/>
      <c r="U223" s="14"/>
      <c r="V223" s="15"/>
      <c r="W223" s="14"/>
      <c r="X223" s="14"/>
      <c r="Y223" s="14"/>
      <c r="Z223" s="15"/>
      <c r="AA223" s="15"/>
      <c r="AB223" s="15"/>
      <c r="AC223" s="15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</row>
    <row r="224" spans="1:254" ht="12.75">
      <c r="A224" s="18"/>
      <c r="B224" s="15"/>
      <c r="D224" s="14"/>
      <c r="E224" s="14"/>
      <c r="F224" s="14"/>
      <c r="G224" s="14"/>
      <c r="H224" s="14"/>
      <c r="I224" s="14"/>
      <c r="J224" s="15"/>
      <c r="K224" s="14"/>
      <c r="L224" s="14"/>
      <c r="M224" s="14"/>
      <c r="N224" s="14"/>
      <c r="O224" s="14"/>
      <c r="P224" s="14"/>
      <c r="Q224" s="14"/>
      <c r="R224" s="15"/>
      <c r="S224" s="14"/>
      <c r="T224" s="14"/>
      <c r="U224" s="14"/>
      <c r="V224" s="15"/>
      <c r="W224" s="14"/>
      <c r="X224" s="14"/>
      <c r="Y224" s="14"/>
      <c r="Z224" s="15"/>
      <c r="AA224" s="15"/>
      <c r="AB224" s="15"/>
      <c r="AC224" s="15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</row>
    <row r="225" spans="1:254" ht="12.75">
      <c r="A225" s="15" t="s">
        <v>269</v>
      </c>
      <c r="B225" s="15"/>
      <c r="C225" s="14">
        <f>SUM(C226:C228)</f>
        <v>35</v>
      </c>
      <c r="D225" s="14"/>
      <c r="E225" s="14">
        <f>SUM(E226:E228)</f>
        <v>823</v>
      </c>
      <c r="F225" s="14"/>
      <c r="G225" s="14">
        <f>E225/C225</f>
        <v>23.514285714285716</v>
      </c>
      <c r="H225" s="14"/>
      <c r="I225" s="14">
        <f>SUM(I226:I228)</f>
        <v>2144</v>
      </c>
      <c r="J225" s="15"/>
      <c r="K225" s="14">
        <f>SUM(K226:K228)</f>
        <v>1</v>
      </c>
      <c r="L225" s="14"/>
      <c r="M225" s="14">
        <f>SUM(M226:M228)</f>
        <v>15</v>
      </c>
      <c r="N225" s="14"/>
      <c r="O225" s="14">
        <f>M225/K225</f>
        <v>15</v>
      </c>
      <c r="P225" s="14"/>
      <c r="Q225" s="14">
        <f>SUM(Q226:Q228)</f>
        <v>15</v>
      </c>
      <c r="R225" s="15"/>
      <c r="S225" s="14">
        <f>SUM(S226:S228)</f>
        <v>32</v>
      </c>
      <c r="T225" s="14"/>
      <c r="U225" s="14">
        <f>SUM(U226:U228)</f>
        <v>72</v>
      </c>
      <c r="V225" s="15"/>
      <c r="W225" s="14">
        <f>SUM(W226:W228)</f>
        <v>870</v>
      </c>
      <c r="X225" s="14"/>
      <c r="Y225" s="14">
        <f>SUM(Y226:Y228)</f>
        <v>2231</v>
      </c>
      <c r="Z225" s="15"/>
      <c r="AA225" s="15"/>
      <c r="AB225" s="15"/>
      <c r="AC225" s="15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</row>
    <row r="226" spans="1:254" ht="12.75">
      <c r="A226" s="18" t="s">
        <v>215</v>
      </c>
      <c r="B226" s="15"/>
      <c r="C226" s="19">
        <v>8</v>
      </c>
      <c r="D226" s="17"/>
      <c r="E226" s="17">
        <v>349</v>
      </c>
      <c r="F226" s="17"/>
      <c r="G226" s="17">
        <f>E226/C226</f>
        <v>43.625</v>
      </c>
      <c r="H226" s="17"/>
      <c r="I226" s="17">
        <v>1047</v>
      </c>
      <c r="J226" s="18"/>
      <c r="K226" s="17">
        <v>0</v>
      </c>
      <c r="L226" s="17"/>
      <c r="M226" s="17">
        <v>0</v>
      </c>
      <c r="N226" s="17"/>
      <c r="O226" s="17">
        <v>0</v>
      </c>
      <c r="P226" s="17"/>
      <c r="Q226" s="17">
        <v>0</v>
      </c>
      <c r="R226" s="18"/>
      <c r="S226" s="17">
        <v>0</v>
      </c>
      <c r="T226" s="17"/>
      <c r="U226" s="17">
        <v>0</v>
      </c>
      <c r="V226" s="18"/>
      <c r="W226" s="17">
        <f>E226+M226+S226+AD226</f>
        <v>349</v>
      </c>
      <c r="X226" s="17"/>
      <c r="Y226" s="17">
        <f>I226+Q226+U226+AE226</f>
        <v>1047</v>
      </c>
      <c r="Z226" s="18"/>
      <c r="AA226" s="15"/>
      <c r="AB226" s="15"/>
      <c r="AC226" s="15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</row>
    <row r="227" spans="1:254" ht="12.75">
      <c r="A227" s="18" t="s">
        <v>281</v>
      </c>
      <c r="B227" s="15"/>
      <c r="C227" s="19">
        <v>18</v>
      </c>
      <c r="D227" s="17"/>
      <c r="E227" s="17">
        <v>365</v>
      </c>
      <c r="F227" s="17"/>
      <c r="G227" s="17">
        <f>E227/C227</f>
        <v>20.27777777777778</v>
      </c>
      <c r="H227" s="17"/>
      <c r="I227" s="17">
        <v>812</v>
      </c>
      <c r="J227" s="18"/>
      <c r="K227" s="17">
        <v>0</v>
      </c>
      <c r="L227" s="17"/>
      <c r="M227" s="17">
        <v>0</v>
      </c>
      <c r="N227" s="17"/>
      <c r="O227" s="17">
        <v>0</v>
      </c>
      <c r="P227" s="17"/>
      <c r="Q227" s="17">
        <v>0</v>
      </c>
      <c r="R227" s="18"/>
      <c r="S227" s="17">
        <v>6</v>
      </c>
      <c r="T227" s="17"/>
      <c r="U227" s="17">
        <v>10</v>
      </c>
      <c r="V227" s="18"/>
      <c r="W227" s="17">
        <f>E227+M227+S227+AD227</f>
        <v>371</v>
      </c>
      <c r="X227" s="17"/>
      <c r="Y227" s="17">
        <f>I227+Q227+U227+AE227</f>
        <v>822</v>
      </c>
      <c r="Z227" s="18"/>
      <c r="AA227" s="15"/>
      <c r="AB227" s="15"/>
      <c r="AC227" s="15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</row>
    <row r="228" spans="1:254" ht="12.75">
      <c r="A228" s="23" t="s">
        <v>289</v>
      </c>
      <c r="B228" s="15"/>
      <c r="C228" s="28">
        <v>9</v>
      </c>
      <c r="D228" s="27"/>
      <c r="E228" s="27">
        <v>109</v>
      </c>
      <c r="F228" s="27"/>
      <c r="G228" s="17">
        <f>E228/C228</f>
        <v>12.11111111111111</v>
      </c>
      <c r="H228" s="27"/>
      <c r="I228" s="27">
        <v>285</v>
      </c>
      <c r="J228" s="23"/>
      <c r="K228" s="27">
        <v>1</v>
      </c>
      <c r="L228" s="27"/>
      <c r="M228" s="27">
        <v>15</v>
      </c>
      <c r="N228" s="27"/>
      <c r="O228" s="17">
        <f>M228/K228</f>
        <v>15</v>
      </c>
      <c r="P228" s="27"/>
      <c r="Q228" s="27">
        <v>15</v>
      </c>
      <c r="R228" s="23"/>
      <c r="S228" s="27">
        <v>26</v>
      </c>
      <c r="T228" s="27"/>
      <c r="U228" s="27">
        <v>62</v>
      </c>
      <c r="V228" s="23"/>
      <c r="W228" s="17">
        <f>E228+M228+S228+AD228</f>
        <v>150</v>
      </c>
      <c r="X228" s="17"/>
      <c r="Y228" s="17">
        <f>I228+Q228+U228+AE228</f>
        <v>362</v>
      </c>
      <c r="Z228" s="15"/>
      <c r="AA228" s="15"/>
      <c r="AB228" s="15"/>
      <c r="AC228" s="15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</row>
    <row r="229" spans="1:254" ht="12.75">
      <c r="A229" s="18"/>
      <c r="B229" s="15"/>
      <c r="D229" s="14"/>
      <c r="E229" s="14"/>
      <c r="F229" s="14"/>
      <c r="G229" s="14"/>
      <c r="H229" s="14"/>
      <c r="I229" s="14"/>
      <c r="J229" s="15"/>
      <c r="K229" s="14"/>
      <c r="L229" s="14"/>
      <c r="M229" s="14"/>
      <c r="N229" s="14"/>
      <c r="O229" s="14"/>
      <c r="P229" s="14"/>
      <c r="Q229" s="14"/>
      <c r="R229" s="15"/>
      <c r="S229" s="14"/>
      <c r="T229" s="14"/>
      <c r="U229" s="14"/>
      <c r="V229" s="15"/>
      <c r="W229" s="14"/>
      <c r="X229" s="14"/>
      <c r="Y229" s="14"/>
      <c r="Z229" s="15"/>
      <c r="AA229" s="15"/>
      <c r="AB229" s="15"/>
      <c r="AC229" s="15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</row>
    <row r="230" spans="3:25" ht="12.75">
      <c r="C230" s="17"/>
      <c r="E230" s="17"/>
      <c r="G230" s="17"/>
      <c r="I230" s="17"/>
      <c r="K230" s="17"/>
      <c r="M230" s="17"/>
      <c r="O230" s="17"/>
      <c r="Q230" s="17"/>
      <c r="S230" s="17"/>
      <c r="U230" s="17"/>
      <c r="W230" s="17"/>
      <c r="X230" s="17"/>
      <c r="Y230" s="17"/>
    </row>
    <row r="231" spans="1:254" ht="12.75">
      <c r="A231" s="16" t="s">
        <v>207</v>
      </c>
      <c r="B231" s="16"/>
      <c r="C231" s="14">
        <f>+C152+C198+C172+C162+C128+C36+C12+C225+C192</f>
        <v>2885</v>
      </c>
      <c r="D231" s="14"/>
      <c r="E231" s="14">
        <f>+E152+E198+E172+E162+E128+E36+E12+E225+E192</f>
        <v>91324</v>
      </c>
      <c r="F231" s="14"/>
      <c r="G231" s="14">
        <f>E231/C231</f>
        <v>31.65476603119584</v>
      </c>
      <c r="H231" s="14"/>
      <c r="I231" s="14">
        <f>+I152+I198+I172+I162+I128+I36+I12+I225+I192</f>
        <v>269854</v>
      </c>
      <c r="J231" s="15"/>
      <c r="K231" s="14">
        <f>+K152+K198+K172+K162+K128+K36+K12+K225+K192</f>
        <v>395</v>
      </c>
      <c r="L231" s="14"/>
      <c r="M231" s="14">
        <f>+M152+M198+M172+M162+M128+M36+M12+M225+M192</f>
        <v>7943</v>
      </c>
      <c r="N231" s="14"/>
      <c r="O231" s="14">
        <f>M231/K231</f>
        <v>20.10886075949367</v>
      </c>
      <c r="P231" s="14"/>
      <c r="Q231" s="14">
        <f>+Q152+Q198+Q172+Q162+Q128+Q36+Q12+Q225+Q192</f>
        <v>9072</v>
      </c>
      <c r="R231" s="15"/>
      <c r="S231" s="14">
        <f>+S152+S198+S172+S162+S128+S36+S12+S225+S192</f>
        <v>3977</v>
      </c>
      <c r="T231" s="14"/>
      <c r="U231" s="14">
        <f>+U152+U198+U172+U162+U128+U36+U12+U225+U192</f>
        <v>13786</v>
      </c>
      <c r="V231" s="15"/>
      <c r="W231" s="14">
        <f>+W152+W198+W172+W162+W128+W36+W12+W225+W192</f>
        <v>103244</v>
      </c>
      <c r="X231" s="14"/>
      <c r="Y231" s="14">
        <f>+Y152+Y198+Y172+Y162+Y128+Y36+Y12+Y225+Y192</f>
        <v>292712</v>
      </c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</row>
    <row r="232" spans="3:25" ht="12.75">
      <c r="C232" s="17"/>
      <c r="G232" s="17"/>
      <c r="I232" s="17"/>
      <c r="K232" s="17"/>
      <c r="M232" s="17"/>
      <c r="O232" s="17"/>
      <c r="Q232" s="17"/>
      <c r="S232" s="17"/>
      <c r="U232" s="17"/>
      <c r="W232" s="17"/>
      <c r="Y232" s="17"/>
    </row>
    <row r="233" spans="17:25" ht="12.75">
      <c r="Q233" s="22"/>
      <c r="S233" s="22"/>
      <c r="U233" s="22"/>
      <c r="W233" s="22"/>
      <c r="Y233" s="22"/>
    </row>
    <row r="236" spans="7:25" ht="12.75">
      <c r="G236" s="17"/>
      <c r="I236" s="17"/>
      <c r="K236" s="17"/>
      <c r="M236" s="17"/>
      <c r="O236" s="17"/>
      <c r="Q236" s="17"/>
      <c r="S236" s="17"/>
      <c r="U236" s="17"/>
      <c r="W236" s="17"/>
      <c r="Y236" s="17"/>
    </row>
    <row r="237" spans="1:25" ht="12.75">
      <c r="A237" s="11" t="s">
        <v>204</v>
      </c>
      <c r="G237" s="17"/>
      <c r="I237" s="17"/>
      <c r="K237" s="17"/>
      <c r="M237" s="17"/>
      <c r="O237" s="17"/>
      <c r="Q237" s="17"/>
      <c r="S237" s="17"/>
      <c r="U237" s="17"/>
      <c r="W237" s="17"/>
      <c r="Y237" s="17"/>
    </row>
    <row r="238" spans="1:25" ht="12.75">
      <c r="A238" s="11" t="s">
        <v>161</v>
      </c>
      <c r="G238" s="17"/>
      <c r="I238" s="17"/>
      <c r="K238" s="17"/>
      <c r="M238" s="17"/>
      <c r="O238" s="17"/>
      <c r="Q238" s="17"/>
      <c r="S238" s="17"/>
      <c r="U238" s="17"/>
      <c r="Y238" s="17"/>
    </row>
    <row r="239" spans="7:25" ht="12.75">
      <c r="G239" s="17"/>
      <c r="I239" s="17"/>
      <c r="K239" s="17"/>
      <c r="M239" s="17"/>
      <c r="O239" s="17"/>
      <c r="Q239" s="17"/>
      <c r="S239" s="17"/>
      <c r="U239" s="17" t="s">
        <v>62</v>
      </c>
      <c r="W239" s="17"/>
      <c r="Y239" s="17"/>
    </row>
    <row r="243" spans="7:25" ht="12.75">
      <c r="G243" s="17"/>
      <c r="I243" s="17"/>
      <c r="K243" s="17"/>
      <c r="M243" s="17"/>
      <c r="O243" s="17"/>
      <c r="Q243" s="17"/>
      <c r="S243" s="17"/>
      <c r="U243" s="17"/>
      <c r="W243" s="17"/>
      <c r="Y243" s="17"/>
    </row>
    <row r="244" spans="7:25" ht="12.75">
      <c r="G244" s="17"/>
      <c r="I244" s="17"/>
      <c r="K244" s="17"/>
      <c r="O244" s="17"/>
      <c r="Q244" s="17"/>
      <c r="S244" s="17"/>
      <c r="U244" s="17"/>
      <c r="W244" s="17"/>
      <c r="Y244" s="17"/>
    </row>
    <row r="245" spans="7:25" ht="12.75">
      <c r="G245" s="17"/>
      <c r="I245" s="17"/>
      <c r="O245" s="17"/>
      <c r="Q245" s="17"/>
      <c r="S245" s="17"/>
      <c r="U245" s="17"/>
      <c r="W245" s="17"/>
      <c r="Y245" s="17"/>
    </row>
    <row r="246" spans="7:25" ht="12.75">
      <c r="G246" s="17"/>
      <c r="I246" s="17"/>
      <c r="O246" s="17"/>
      <c r="Q246" s="17"/>
      <c r="S246" s="17"/>
      <c r="U246" s="17"/>
      <c r="W246" s="17"/>
      <c r="Y246" s="17"/>
    </row>
    <row r="247" spans="7:25" ht="12.75">
      <c r="G247" s="17"/>
      <c r="I247" s="17"/>
      <c r="O247" s="17"/>
      <c r="Q247" s="17"/>
      <c r="S247" s="17"/>
      <c r="U247" s="17"/>
      <c r="W247" s="17"/>
      <c r="Y247" s="17"/>
    </row>
    <row r="248" spans="7:25" ht="12.75">
      <c r="G248" s="17"/>
      <c r="I248" s="17"/>
      <c r="O248" s="17"/>
      <c r="Q248" s="17"/>
      <c r="S248" s="17"/>
      <c r="U248" s="17"/>
      <c r="W248" s="17"/>
      <c r="Y248" s="17"/>
    </row>
    <row r="249" spans="7:23" ht="12.75">
      <c r="G249" s="17"/>
      <c r="I249" s="17"/>
      <c r="O249" s="17"/>
      <c r="Q249" s="17"/>
      <c r="S249" s="17"/>
      <c r="U249" s="17"/>
      <c r="W249" s="14" t="s">
        <v>204</v>
      </c>
    </row>
    <row r="250" spans="7:19" ht="12.75">
      <c r="G250" s="17"/>
      <c r="O250" s="17"/>
      <c r="Q250" s="17"/>
      <c r="S250" s="17"/>
    </row>
    <row r="251" spans="7:23" ht="12.75">
      <c r="G251" s="17"/>
      <c r="O251" s="17"/>
      <c r="Q251" s="17"/>
      <c r="S251" s="17"/>
      <c r="U251" s="17"/>
      <c r="W251" s="17"/>
    </row>
    <row r="252" spans="7:23" ht="12.75">
      <c r="G252" s="17"/>
      <c r="O252" s="17"/>
      <c r="Q252" s="17"/>
      <c r="S252" s="17"/>
      <c r="U252" s="17"/>
      <c r="W252" s="17"/>
    </row>
    <row r="253" spans="7:23" ht="12.75">
      <c r="G253" s="17"/>
      <c r="O253" s="17"/>
      <c r="Q253" s="17"/>
      <c r="S253" s="17"/>
      <c r="U253" s="17"/>
      <c r="W253" s="17"/>
    </row>
    <row r="254" spans="7:23" ht="12.75">
      <c r="G254" s="17"/>
      <c r="O254" s="17"/>
      <c r="Q254" s="17"/>
      <c r="S254" s="17"/>
      <c r="U254" s="17"/>
      <c r="W254" s="17"/>
    </row>
    <row r="255" spans="7:23" ht="12.75">
      <c r="G255" s="17"/>
      <c r="O255" s="17"/>
      <c r="Q255" s="17"/>
      <c r="S255" s="17"/>
      <c r="U255" s="17"/>
      <c r="W255" s="17"/>
    </row>
    <row r="256" spans="7:23" ht="12.75">
      <c r="G256" s="17"/>
      <c r="O256" s="17"/>
      <c r="Q256" s="17"/>
      <c r="S256" s="17"/>
      <c r="U256" s="17"/>
      <c r="W256" s="17"/>
    </row>
    <row r="257" spans="7:21" ht="12.75">
      <c r="G257" s="17"/>
      <c r="O257" s="17"/>
      <c r="Q257" s="17"/>
      <c r="S257" s="17"/>
      <c r="U257" s="17"/>
    </row>
    <row r="258" spans="7:21" ht="12.75">
      <c r="G258" s="17"/>
      <c r="O258" s="17"/>
      <c r="Q258" s="17"/>
      <c r="S258" s="17"/>
      <c r="U258" s="17"/>
    </row>
    <row r="259" spans="7:23" ht="12.75">
      <c r="G259" s="17"/>
      <c r="O259" s="17"/>
      <c r="Q259" s="17"/>
      <c r="S259" s="17"/>
      <c r="W259" s="17"/>
    </row>
    <row r="260" spans="7:19" ht="12.75">
      <c r="G260" s="17"/>
      <c r="Q260" s="17"/>
      <c r="S260" s="17"/>
    </row>
    <row r="261" spans="17:23" ht="12.75">
      <c r="Q261" s="17"/>
      <c r="S261" s="17"/>
      <c r="W261" s="17"/>
    </row>
    <row r="262" spans="17:23" ht="12.75">
      <c r="Q262" s="17"/>
      <c r="S262" s="17"/>
      <c r="W262" s="17"/>
    </row>
    <row r="263" spans="17:23" ht="12.75">
      <c r="Q263" s="17"/>
      <c r="S263" s="17"/>
      <c r="W263" s="17"/>
    </row>
    <row r="264" spans="19:23" ht="12.75">
      <c r="S264" s="17"/>
      <c r="W264" s="17"/>
    </row>
    <row r="265" spans="19:23" ht="12.75">
      <c r="S265" s="17"/>
      <c r="W265" s="17"/>
    </row>
    <row r="266" spans="19:23" ht="12.75">
      <c r="S266" s="17"/>
      <c r="W266" s="17"/>
    </row>
    <row r="267" spans="19:23" ht="12.75">
      <c r="S267" s="17"/>
      <c r="W267" s="17"/>
    </row>
    <row r="268" spans="19:23" ht="12.75">
      <c r="S268" s="17"/>
      <c r="W268" s="17"/>
    </row>
    <row r="269" spans="19:23" ht="12.75">
      <c r="S269" s="17"/>
      <c r="W269" s="17"/>
    </row>
    <row r="270" spans="19:23" ht="12.75">
      <c r="S270" s="17"/>
      <c r="W270" s="17"/>
    </row>
    <row r="271" spans="19:23" ht="12.75">
      <c r="S271" s="17"/>
      <c r="W271" s="17"/>
    </row>
    <row r="272" spans="19:23" ht="12.75">
      <c r="S272" s="17"/>
      <c r="W272" s="17"/>
    </row>
    <row r="273" spans="19:23" ht="12.75">
      <c r="S273" s="17"/>
      <c r="W273" s="17"/>
    </row>
    <row r="274" spans="19:23" ht="12.75">
      <c r="S274" s="17"/>
      <c r="W274" s="17"/>
    </row>
    <row r="275" spans="19:23" ht="12.75">
      <c r="S275" s="17"/>
      <c r="W275" s="17"/>
    </row>
    <row r="276" ht="12.75">
      <c r="S276" s="17"/>
    </row>
    <row r="277" ht="12.75">
      <c r="S277" s="17"/>
    </row>
    <row r="278" ht="12.75">
      <c r="S278" s="17"/>
    </row>
    <row r="279" ht="12.75">
      <c r="S279" s="17"/>
    </row>
    <row r="280" ht="12.75">
      <c r="S280" s="17"/>
    </row>
    <row r="281" ht="12.75">
      <c r="S281" s="17"/>
    </row>
    <row r="282" ht="12.75">
      <c r="S282" s="17"/>
    </row>
    <row r="283" ht="12.75">
      <c r="S283" s="17"/>
    </row>
    <row r="287" ht="12.75">
      <c r="S287" s="17"/>
    </row>
    <row r="288" ht="12.75">
      <c r="S288" s="17"/>
    </row>
    <row r="289" ht="12.75">
      <c r="S289" s="17"/>
    </row>
    <row r="290" ht="12.75">
      <c r="S290" s="17"/>
    </row>
    <row r="291" ht="12.75">
      <c r="S291" s="17"/>
    </row>
    <row r="292" ht="12.75">
      <c r="S292" s="17"/>
    </row>
  </sheetData>
  <sheetProtection/>
  <mergeCells count="8">
    <mergeCell ref="A1:Y1"/>
    <mergeCell ref="A4:Y4"/>
    <mergeCell ref="A3:Y3"/>
    <mergeCell ref="A2:Y2"/>
    <mergeCell ref="K6:Q6"/>
    <mergeCell ref="C6:I6"/>
    <mergeCell ref="S6:U6"/>
    <mergeCell ref="W6:Y6"/>
  </mergeCells>
  <printOptions horizontalCentered="1"/>
  <pageMargins left="0.17" right="0.16" top="0.64" bottom="0" header="0.333333333333333" footer="0"/>
  <pageSetup horizontalDpi="300" verticalDpi="300" orientation="landscape" scale="62" r:id="rId1"/>
  <rowBreaks count="3" manualBreakCount="3">
    <brk id="70" max="25" man="1"/>
    <brk id="126" max="25" man="1"/>
    <brk id="1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12"/>
  <sheetViews>
    <sheetView showOutlineSymbols="0" zoomScalePageLayoutView="0" workbookViewId="0" topLeftCell="A1">
      <selection activeCell="E7" sqref="E7"/>
    </sheetView>
  </sheetViews>
  <sheetFormatPr defaultColWidth="9.140625" defaultRowHeight="12.75"/>
  <cols>
    <col min="1" max="1" width="31.57421875" style="0" customWidth="1"/>
    <col min="2" max="4" width="2.28125" style="0" customWidth="1"/>
    <col min="6" max="6" width="2.28125" style="0" customWidth="1"/>
    <col min="8" max="8" width="2.28125" style="0" customWidth="1"/>
    <col min="9" max="9" width="9.421875" style="2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7" max="17" width="10.57421875" style="0" customWidth="1"/>
    <col min="18" max="18" width="2.28125" style="0" customWidth="1"/>
    <col min="20" max="20" width="2.28125" style="0" customWidth="1"/>
    <col min="22" max="22" width="3.28125" style="0" customWidth="1"/>
    <col min="24" max="24" width="2.28125" style="0" customWidth="1"/>
    <col min="26" max="26" width="3.28125" style="0" customWidth="1"/>
  </cols>
  <sheetData>
    <row r="1" spans="7:32" ht="12.75">
      <c r="G1" t="s">
        <v>145</v>
      </c>
      <c r="O1" t="s">
        <v>150</v>
      </c>
      <c r="U1" t="s">
        <v>151</v>
      </c>
      <c r="AF1" t="s">
        <v>152</v>
      </c>
    </row>
    <row r="2" spans="5:33" ht="12.75">
      <c r="E2" t="s">
        <v>143</v>
      </c>
      <c r="G2" t="s">
        <v>143</v>
      </c>
      <c r="I2" s="2" t="s">
        <v>147</v>
      </c>
      <c r="K2" t="s">
        <v>143</v>
      </c>
      <c r="M2" t="s">
        <v>143</v>
      </c>
      <c r="O2" t="s">
        <v>143</v>
      </c>
      <c r="Q2" t="s">
        <v>147</v>
      </c>
      <c r="S2" t="s">
        <v>143</v>
      </c>
      <c r="U2" t="s">
        <v>143</v>
      </c>
      <c r="W2" t="s">
        <v>143</v>
      </c>
      <c r="Y2" t="s">
        <v>143</v>
      </c>
      <c r="AA2" t="s">
        <v>143</v>
      </c>
      <c r="AE2" t="s">
        <v>143</v>
      </c>
      <c r="AF2" t="s">
        <v>143</v>
      </c>
      <c r="AG2" t="s">
        <v>143</v>
      </c>
    </row>
    <row r="3" spans="5:33" ht="12.75">
      <c r="E3" t="s">
        <v>144</v>
      </c>
      <c r="G3" t="s">
        <v>146</v>
      </c>
      <c r="I3" s="2" t="s">
        <v>148</v>
      </c>
      <c r="K3" t="s">
        <v>149</v>
      </c>
      <c r="M3" t="s">
        <v>144</v>
      </c>
      <c r="O3" t="s">
        <v>146</v>
      </c>
      <c r="Q3" t="s">
        <v>148</v>
      </c>
      <c r="S3" t="s">
        <v>149</v>
      </c>
      <c r="U3" t="s">
        <v>146</v>
      </c>
      <c r="W3" t="s">
        <v>149</v>
      </c>
      <c r="Y3" t="s">
        <v>146</v>
      </c>
      <c r="AA3" t="s">
        <v>149</v>
      </c>
      <c r="AE3" t="s">
        <v>144</v>
      </c>
      <c r="AF3" t="s">
        <v>146</v>
      </c>
      <c r="AG3" t="s">
        <v>149</v>
      </c>
    </row>
    <row r="4" spans="5:27" ht="12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56" ht="12.75">
      <c r="A5" s="5" t="s">
        <v>1</v>
      </c>
      <c r="B5" s="5"/>
      <c r="C5" s="5"/>
      <c r="D5" s="5"/>
      <c r="E5" s="6">
        <v>20</v>
      </c>
      <c r="F5" s="6"/>
      <c r="G5" s="6">
        <v>464</v>
      </c>
      <c r="H5" s="6"/>
      <c r="I5" s="6">
        <f>G5/E5</f>
        <v>23.2</v>
      </c>
      <c r="J5" s="6"/>
      <c r="K5" s="6">
        <v>1416</v>
      </c>
      <c r="L5" s="6"/>
      <c r="M5" s="6">
        <v>21</v>
      </c>
      <c r="N5" s="6"/>
      <c r="O5" s="6">
        <v>318</v>
      </c>
      <c r="P5" s="6"/>
      <c r="Q5" s="6">
        <f>O5/M5</f>
        <v>15.142857142857142</v>
      </c>
      <c r="R5" s="6"/>
      <c r="S5" s="6">
        <v>1257</v>
      </c>
      <c r="T5" s="6"/>
      <c r="U5" s="6">
        <v>49</v>
      </c>
      <c r="V5" s="6"/>
      <c r="W5" s="6">
        <v>258</v>
      </c>
      <c r="X5" s="6"/>
      <c r="Y5" s="6">
        <f>G5+O5+U5+AF5</f>
        <v>831</v>
      </c>
      <c r="Z5" s="6"/>
      <c r="AA5" s="6">
        <f>K5+S5+W5+AG5</f>
        <v>2931</v>
      </c>
      <c r="AB5" s="5"/>
      <c r="AC5" s="5"/>
      <c r="AD5" s="5"/>
      <c r="AE5" s="5">
        <v>0</v>
      </c>
      <c r="AF5" s="5">
        <v>0</v>
      </c>
      <c r="AG5" s="5">
        <v>0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5:27" ht="12.75"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3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6" ht="12.75">
      <c r="A7" s="5" t="s">
        <v>2</v>
      </c>
      <c r="B7" s="5"/>
      <c r="C7" s="5"/>
      <c r="D7" s="5"/>
      <c r="E7" s="6">
        <v>1129</v>
      </c>
      <c r="F7" s="6"/>
      <c r="G7" s="6">
        <v>35752</v>
      </c>
      <c r="H7" s="6"/>
      <c r="I7" s="6">
        <v>31.666961913197518</v>
      </c>
      <c r="J7" s="6"/>
      <c r="K7" s="6">
        <v>107140</v>
      </c>
      <c r="L7" s="6"/>
      <c r="M7" s="6">
        <v>263</v>
      </c>
      <c r="N7" s="6"/>
      <c r="O7" s="6">
        <v>5560</v>
      </c>
      <c r="P7" s="6"/>
      <c r="Q7" s="6">
        <v>21.140684410646386</v>
      </c>
      <c r="R7" s="6"/>
      <c r="S7" s="6">
        <v>4298</v>
      </c>
      <c r="T7" s="6"/>
      <c r="U7" s="6">
        <v>817</v>
      </c>
      <c r="V7" s="6"/>
      <c r="W7" s="6">
        <v>2302</v>
      </c>
      <c r="X7" s="6"/>
      <c r="Y7" s="6">
        <v>42129</v>
      </c>
      <c r="Z7" s="6"/>
      <c r="AA7" s="6">
        <v>113740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>
      <c r="A9" s="5" t="s">
        <v>64</v>
      </c>
      <c r="B9" s="5"/>
      <c r="C9" s="5"/>
      <c r="D9" s="5"/>
      <c r="E9" s="6">
        <v>4</v>
      </c>
      <c r="F9" s="6"/>
      <c r="G9" s="6">
        <v>122</v>
      </c>
      <c r="H9" s="6"/>
      <c r="I9" s="6">
        <f aca="true" t="shared" si="0" ref="I9:I53">G9/E9</f>
        <v>30.5</v>
      </c>
      <c r="J9" s="6"/>
      <c r="K9" s="6">
        <v>366</v>
      </c>
      <c r="L9" s="6"/>
      <c r="M9" s="6">
        <v>0</v>
      </c>
      <c r="N9" s="6"/>
      <c r="O9" s="6">
        <v>0</v>
      </c>
      <c r="P9" s="6"/>
      <c r="Q9" s="6" t="e">
        <f aca="true" t="shared" si="1" ref="Q9:Q53">O9/M9</f>
        <v>#DIV/0!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6">
        <f aca="true" t="shared" si="2" ref="Y9:Y21">G9+O9+U9+AF9</f>
        <v>122</v>
      </c>
      <c r="Z9" s="6"/>
      <c r="AA9" s="6">
        <f aca="true" t="shared" si="3" ref="AA9:AA21">K9+S9+W9+AG9</f>
        <v>366</v>
      </c>
      <c r="AB9" s="5"/>
      <c r="AC9" s="5"/>
      <c r="AD9" s="5"/>
      <c r="AE9" s="5">
        <v>0</v>
      </c>
      <c r="AF9" s="5">
        <v>0</v>
      </c>
      <c r="AG9" s="5">
        <v>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5" t="s">
        <v>65</v>
      </c>
      <c r="B10" s="5"/>
      <c r="C10" s="5"/>
      <c r="D10" s="5"/>
      <c r="E10" s="6">
        <v>1</v>
      </c>
      <c r="F10" s="6"/>
      <c r="G10" s="6">
        <v>139</v>
      </c>
      <c r="H10" s="6"/>
      <c r="I10" s="6">
        <f t="shared" si="0"/>
        <v>139</v>
      </c>
      <c r="J10" s="6"/>
      <c r="K10" s="6">
        <v>417</v>
      </c>
      <c r="L10" s="6"/>
      <c r="M10" s="6">
        <v>0</v>
      </c>
      <c r="N10" s="6"/>
      <c r="O10" s="6">
        <v>0</v>
      </c>
      <c r="P10" s="6"/>
      <c r="Q10" s="6" t="e">
        <f t="shared" si="1"/>
        <v>#DIV/0!</v>
      </c>
      <c r="R10" s="6"/>
      <c r="S10" s="6">
        <v>0</v>
      </c>
      <c r="T10" s="6"/>
      <c r="U10" s="6">
        <v>46</v>
      </c>
      <c r="V10" s="6"/>
      <c r="W10" s="6">
        <v>123</v>
      </c>
      <c r="X10" s="6"/>
      <c r="Y10" s="6">
        <f t="shared" si="2"/>
        <v>185</v>
      </c>
      <c r="Z10" s="6"/>
      <c r="AA10" s="6">
        <f t="shared" si="3"/>
        <v>540</v>
      </c>
      <c r="AB10" s="5"/>
      <c r="AC10" s="5"/>
      <c r="AD10" s="5"/>
      <c r="AE10" s="5">
        <v>0</v>
      </c>
      <c r="AF10" s="5">
        <v>0</v>
      </c>
      <c r="AG10" s="5"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5" t="s">
        <v>66</v>
      </c>
      <c r="B11" s="5"/>
      <c r="C11" s="5"/>
      <c r="D11" s="5"/>
      <c r="E11" s="6">
        <v>5</v>
      </c>
      <c r="F11" s="6"/>
      <c r="G11" s="6">
        <v>125</v>
      </c>
      <c r="H11" s="6"/>
      <c r="I11" s="6">
        <f t="shared" si="0"/>
        <v>25</v>
      </c>
      <c r="J11" s="6"/>
      <c r="K11" s="6">
        <v>375</v>
      </c>
      <c r="L11" s="6"/>
      <c r="M11" s="6">
        <v>0</v>
      </c>
      <c r="N11" s="6"/>
      <c r="O11" s="6">
        <v>0</v>
      </c>
      <c r="P11" s="6"/>
      <c r="Q11" s="6" t="e">
        <f t="shared" si="1"/>
        <v>#DIV/0!</v>
      </c>
      <c r="R11" s="6"/>
      <c r="S11" s="6">
        <v>0</v>
      </c>
      <c r="T11" s="6"/>
      <c r="U11" s="6">
        <v>0</v>
      </c>
      <c r="V11" s="6"/>
      <c r="W11" s="6">
        <v>0</v>
      </c>
      <c r="X11" s="6"/>
      <c r="Y11" s="6">
        <f t="shared" si="2"/>
        <v>125</v>
      </c>
      <c r="Z11" s="6"/>
      <c r="AA11" s="6">
        <f t="shared" si="3"/>
        <v>375</v>
      </c>
      <c r="AB11" s="5"/>
      <c r="AC11" s="5"/>
      <c r="AD11" s="5"/>
      <c r="AE11" s="5">
        <v>0</v>
      </c>
      <c r="AF11" s="5">
        <v>0</v>
      </c>
      <c r="AG11" s="5">
        <v>0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" t="s">
        <v>67</v>
      </c>
      <c r="B12" s="5"/>
      <c r="C12" s="5"/>
      <c r="D12" s="5"/>
      <c r="E12" s="6">
        <v>0</v>
      </c>
      <c r="F12" s="6"/>
      <c r="G12" s="6">
        <v>0</v>
      </c>
      <c r="H12" s="6"/>
      <c r="I12" s="6" t="e">
        <f t="shared" si="0"/>
        <v>#DIV/0!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 t="e">
        <f t="shared" si="1"/>
        <v>#DIV/0!</v>
      </c>
      <c r="R12" s="6"/>
      <c r="S12" s="6">
        <v>0</v>
      </c>
      <c r="T12" s="6"/>
      <c r="U12" s="6">
        <v>137</v>
      </c>
      <c r="V12" s="6"/>
      <c r="W12" s="6">
        <v>345</v>
      </c>
      <c r="X12" s="6"/>
      <c r="Y12" s="6">
        <f t="shared" si="2"/>
        <v>137</v>
      </c>
      <c r="Z12" s="6"/>
      <c r="AA12" s="6">
        <f t="shared" si="3"/>
        <v>345</v>
      </c>
      <c r="AB12" s="5"/>
      <c r="AC12" s="5"/>
      <c r="AD12" s="5"/>
      <c r="AE12" s="5">
        <v>0</v>
      </c>
      <c r="AF12" s="5">
        <v>0</v>
      </c>
      <c r="AG12" s="5">
        <v>0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5" t="s">
        <v>68</v>
      </c>
      <c r="B13" s="5"/>
      <c r="C13" s="5"/>
      <c r="D13" s="5"/>
      <c r="E13" s="6">
        <v>5</v>
      </c>
      <c r="F13" s="6"/>
      <c r="G13" s="6">
        <v>38</v>
      </c>
      <c r="H13" s="6"/>
      <c r="I13" s="6">
        <f t="shared" si="0"/>
        <v>7.6</v>
      </c>
      <c r="J13" s="6"/>
      <c r="K13" s="6">
        <v>114</v>
      </c>
      <c r="L13" s="6"/>
      <c r="M13" s="6">
        <v>0</v>
      </c>
      <c r="N13" s="6"/>
      <c r="O13" s="6">
        <v>0</v>
      </c>
      <c r="P13" s="6"/>
      <c r="Q13" s="6" t="e">
        <f t="shared" si="1"/>
        <v>#DIV/0!</v>
      </c>
      <c r="R13" s="6"/>
      <c r="S13" s="6">
        <v>0</v>
      </c>
      <c r="T13" s="6"/>
      <c r="U13" s="6">
        <v>2</v>
      </c>
      <c r="V13" s="6"/>
      <c r="W13" s="6">
        <v>6</v>
      </c>
      <c r="X13" s="6"/>
      <c r="Y13" s="6">
        <f t="shared" si="2"/>
        <v>40</v>
      </c>
      <c r="Z13" s="6"/>
      <c r="AA13" s="6">
        <f t="shared" si="3"/>
        <v>120</v>
      </c>
      <c r="AB13" s="5"/>
      <c r="AC13" s="5"/>
      <c r="AD13" s="5"/>
      <c r="AE13" s="5">
        <v>0</v>
      </c>
      <c r="AF13" s="5">
        <v>0</v>
      </c>
      <c r="AG13" s="5">
        <v>0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5" t="s">
        <v>69</v>
      </c>
      <c r="B14" s="5"/>
      <c r="C14" s="5"/>
      <c r="D14" s="5"/>
      <c r="E14" s="6">
        <v>4</v>
      </c>
      <c r="F14" s="6"/>
      <c r="G14" s="6">
        <v>38</v>
      </c>
      <c r="H14" s="6"/>
      <c r="I14" s="6">
        <f t="shared" si="0"/>
        <v>9.5</v>
      </c>
      <c r="J14" s="6"/>
      <c r="K14" s="6">
        <v>114</v>
      </c>
      <c r="L14" s="6"/>
      <c r="M14" s="6">
        <v>0</v>
      </c>
      <c r="N14" s="6"/>
      <c r="O14" s="6">
        <v>0</v>
      </c>
      <c r="P14" s="6"/>
      <c r="Q14" s="6" t="e">
        <f t="shared" si="1"/>
        <v>#DIV/0!</v>
      </c>
      <c r="R14" s="6"/>
      <c r="S14" s="6">
        <v>0</v>
      </c>
      <c r="T14" s="6"/>
      <c r="U14" s="6">
        <v>3</v>
      </c>
      <c r="V14" s="6"/>
      <c r="W14" s="6">
        <v>9</v>
      </c>
      <c r="X14" s="6"/>
      <c r="Y14" s="6">
        <f t="shared" si="2"/>
        <v>41</v>
      </c>
      <c r="Z14" s="6"/>
      <c r="AA14" s="6">
        <f t="shared" si="3"/>
        <v>123</v>
      </c>
      <c r="AB14" s="5"/>
      <c r="AC14" s="5"/>
      <c r="AD14" s="5"/>
      <c r="AE14" s="5">
        <v>0</v>
      </c>
      <c r="AF14" s="5">
        <v>0</v>
      </c>
      <c r="AG14" s="5">
        <v>0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2.75">
      <c r="A15" s="5" t="s">
        <v>70</v>
      </c>
      <c r="B15" s="5"/>
      <c r="C15" s="5"/>
      <c r="D15" s="5"/>
      <c r="E15" s="6">
        <v>7</v>
      </c>
      <c r="F15" s="6"/>
      <c r="G15" s="6">
        <v>170</v>
      </c>
      <c r="H15" s="6"/>
      <c r="I15" s="6">
        <f t="shared" si="0"/>
        <v>24.285714285714285</v>
      </c>
      <c r="J15" s="6"/>
      <c r="K15" s="6">
        <v>510</v>
      </c>
      <c r="L15" s="6"/>
      <c r="M15" s="6">
        <v>0</v>
      </c>
      <c r="N15" s="6"/>
      <c r="O15" s="6">
        <v>0</v>
      </c>
      <c r="P15" s="6"/>
      <c r="Q15" s="6" t="e">
        <f t="shared" si="1"/>
        <v>#DIV/0!</v>
      </c>
      <c r="R15" s="6"/>
      <c r="S15" s="6">
        <v>0</v>
      </c>
      <c r="T15" s="6"/>
      <c r="U15" s="6">
        <v>2</v>
      </c>
      <c r="V15" s="6"/>
      <c r="W15" s="6">
        <v>6</v>
      </c>
      <c r="X15" s="6"/>
      <c r="Y15" s="6">
        <f t="shared" si="2"/>
        <v>172</v>
      </c>
      <c r="Z15" s="6"/>
      <c r="AA15" s="6">
        <f t="shared" si="3"/>
        <v>516</v>
      </c>
      <c r="AB15" s="5"/>
      <c r="AC15" s="5"/>
      <c r="AD15" s="5"/>
      <c r="AE15" s="5">
        <v>0</v>
      </c>
      <c r="AF15" s="5">
        <v>0</v>
      </c>
      <c r="AG15" s="5">
        <v>0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.75">
      <c r="A16" s="5" t="s">
        <v>71</v>
      </c>
      <c r="B16" s="5"/>
      <c r="C16" s="5"/>
      <c r="D16" s="5"/>
      <c r="E16" s="6">
        <v>16</v>
      </c>
      <c r="F16" s="6"/>
      <c r="G16" s="6">
        <v>474</v>
      </c>
      <c r="H16" s="6"/>
      <c r="I16" s="6">
        <f t="shared" si="0"/>
        <v>29.625</v>
      </c>
      <c r="J16" s="6"/>
      <c r="K16" s="6">
        <v>1422</v>
      </c>
      <c r="L16" s="6"/>
      <c r="M16" s="6">
        <v>0</v>
      </c>
      <c r="N16" s="6"/>
      <c r="O16" s="6">
        <v>0</v>
      </c>
      <c r="P16" s="6"/>
      <c r="Q16" s="6" t="e">
        <f t="shared" si="1"/>
        <v>#DIV/0!</v>
      </c>
      <c r="R16" s="6"/>
      <c r="S16" s="6">
        <v>0</v>
      </c>
      <c r="T16" s="6"/>
      <c r="U16" s="6">
        <v>2</v>
      </c>
      <c r="V16" s="6"/>
      <c r="W16" s="6">
        <v>6</v>
      </c>
      <c r="X16" s="6"/>
      <c r="Y16" s="6">
        <f t="shared" si="2"/>
        <v>476</v>
      </c>
      <c r="Z16" s="6"/>
      <c r="AA16" s="6">
        <f t="shared" si="3"/>
        <v>1428</v>
      </c>
      <c r="AB16" s="5"/>
      <c r="AC16" s="5"/>
      <c r="AD16" s="5"/>
      <c r="AE16" s="5">
        <v>0</v>
      </c>
      <c r="AF16" s="5">
        <v>0</v>
      </c>
      <c r="AG16" s="5">
        <v>0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2.75">
      <c r="A17" s="5" t="s">
        <v>72</v>
      </c>
      <c r="B17" s="5"/>
      <c r="C17" s="5"/>
      <c r="D17" s="5"/>
      <c r="E17" s="6">
        <v>66</v>
      </c>
      <c r="F17" s="6"/>
      <c r="G17" s="6">
        <v>1570</v>
      </c>
      <c r="H17" s="6"/>
      <c r="I17" s="6">
        <f t="shared" si="0"/>
        <v>23.78787878787879</v>
      </c>
      <c r="J17" s="6"/>
      <c r="K17" s="6">
        <v>4731</v>
      </c>
      <c r="L17" s="6"/>
      <c r="M17" s="6">
        <v>0</v>
      </c>
      <c r="N17" s="6"/>
      <c r="O17" s="6">
        <v>0</v>
      </c>
      <c r="P17" s="6"/>
      <c r="Q17" s="6" t="e">
        <f t="shared" si="1"/>
        <v>#DIV/0!</v>
      </c>
      <c r="R17" s="6"/>
      <c r="S17" s="6">
        <v>0</v>
      </c>
      <c r="T17" s="6"/>
      <c r="U17" s="6">
        <v>40</v>
      </c>
      <c r="V17" s="6"/>
      <c r="W17" s="6">
        <v>279</v>
      </c>
      <c r="X17" s="6"/>
      <c r="Y17" s="6">
        <f t="shared" si="2"/>
        <v>1610</v>
      </c>
      <c r="Z17" s="6"/>
      <c r="AA17" s="6">
        <f t="shared" si="3"/>
        <v>5010</v>
      </c>
      <c r="AB17" s="5"/>
      <c r="AC17" s="5"/>
      <c r="AD17" s="5"/>
      <c r="AE17" s="5">
        <v>0</v>
      </c>
      <c r="AF17" s="5">
        <v>0</v>
      </c>
      <c r="AG17" s="5">
        <v>0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2.75">
      <c r="A18" s="5" t="s">
        <v>73</v>
      </c>
      <c r="B18" s="5"/>
      <c r="C18" s="5"/>
      <c r="D18" s="5"/>
      <c r="E18" s="6">
        <v>34</v>
      </c>
      <c r="F18" s="6"/>
      <c r="G18" s="6">
        <v>2150</v>
      </c>
      <c r="H18" s="6"/>
      <c r="I18" s="6">
        <f t="shared" si="0"/>
        <v>63.23529411764706</v>
      </c>
      <c r="J18" s="6"/>
      <c r="K18" s="6">
        <v>6392</v>
      </c>
      <c r="L18" s="6"/>
      <c r="M18" s="6">
        <v>83</v>
      </c>
      <c r="N18" s="6"/>
      <c r="O18" s="6">
        <v>1605</v>
      </c>
      <c r="P18" s="6"/>
      <c r="Q18" s="6">
        <f t="shared" si="1"/>
        <v>19.337349397590362</v>
      </c>
      <c r="R18" s="6"/>
      <c r="S18" s="6">
        <v>1578</v>
      </c>
      <c r="T18" s="6"/>
      <c r="U18" s="6">
        <v>69</v>
      </c>
      <c r="V18" s="6"/>
      <c r="W18" s="6">
        <v>144</v>
      </c>
      <c r="X18" s="6"/>
      <c r="Y18" s="6">
        <f t="shared" si="2"/>
        <v>3824</v>
      </c>
      <c r="Z18" s="6"/>
      <c r="AA18" s="6">
        <f t="shared" si="3"/>
        <v>8114</v>
      </c>
      <c r="AB18" s="5"/>
      <c r="AC18" s="5"/>
      <c r="AD18" s="5"/>
      <c r="AE18" s="5">
        <v>0</v>
      </c>
      <c r="AF18" s="5">
        <v>0</v>
      </c>
      <c r="AG18" s="5">
        <v>0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2.75">
      <c r="A19" s="5" t="s">
        <v>74</v>
      </c>
      <c r="B19" s="5"/>
      <c r="C19" s="5"/>
      <c r="D19" s="5"/>
      <c r="E19" s="6">
        <v>37</v>
      </c>
      <c r="F19" s="6"/>
      <c r="G19" s="6">
        <v>1345</v>
      </c>
      <c r="H19" s="6"/>
      <c r="I19" s="6">
        <f t="shared" si="0"/>
        <v>36.351351351351354</v>
      </c>
      <c r="J19" s="6"/>
      <c r="K19" s="6">
        <v>4065</v>
      </c>
      <c r="L19" s="6"/>
      <c r="M19" s="6">
        <v>37</v>
      </c>
      <c r="N19" s="6"/>
      <c r="O19" s="6">
        <v>985</v>
      </c>
      <c r="P19" s="6"/>
      <c r="Q19" s="6">
        <f t="shared" si="1"/>
        <v>26.62162162162162</v>
      </c>
      <c r="R19" s="6"/>
      <c r="S19" s="6">
        <v>985</v>
      </c>
      <c r="T19" s="6"/>
      <c r="U19" s="6">
        <v>54</v>
      </c>
      <c r="V19" s="6"/>
      <c r="W19" s="6">
        <v>118</v>
      </c>
      <c r="X19" s="6"/>
      <c r="Y19" s="6">
        <f t="shared" si="2"/>
        <v>2384</v>
      </c>
      <c r="Z19" s="6"/>
      <c r="AA19" s="6">
        <f t="shared" si="3"/>
        <v>5168</v>
      </c>
      <c r="AB19" s="5"/>
      <c r="AC19" s="5"/>
      <c r="AD19" s="5"/>
      <c r="AE19" s="5">
        <v>0</v>
      </c>
      <c r="AF19" s="5">
        <v>0</v>
      </c>
      <c r="AG19" s="5">
        <v>0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2.75">
      <c r="A20" s="5" t="s">
        <v>75</v>
      </c>
      <c r="B20" s="5"/>
      <c r="C20" s="5"/>
      <c r="D20" s="5"/>
      <c r="E20" s="6">
        <v>37</v>
      </c>
      <c r="F20" s="6"/>
      <c r="G20" s="6">
        <v>1021</v>
      </c>
      <c r="H20" s="6"/>
      <c r="I20" s="6">
        <f t="shared" si="0"/>
        <v>27.594594594594593</v>
      </c>
      <c r="J20" s="6"/>
      <c r="K20" s="6">
        <v>3063</v>
      </c>
      <c r="L20" s="6"/>
      <c r="M20" s="6">
        <v>0</v>
      </c>
      <c r="N20" s="6"/>
      <c r="O20" s="6">
        <v>0</v>
      </c>
      <c r="P20" s="6"/>
      <c r="Q20" s="6" t="e">
        <f t="shared" si="1"/>
        <v>#DIV/0!</v>
      </c>
      <c r="R20" s="6"/>
      <c r="S20" s="6">
        <v>0</v>
      </c>
      <c r="T20" s="6"/>
      <c r="U20" s="6">
        <v>2</v>
      </c>
      <c r="V20" s="6"/>
      <c r="W20" s="6">
        <v>4</v>
      </c>
      <c r="X20" s="6"/>
      <c r="Y20" s="6">
        <f t="shared" si="2"/>
        <v>1023</v>
      </c>
      <c r="Z20" s="6"/>
      <c r="AA20" s="6">
        <f t="shared" si="3"/>
        <v>3067</v>
      </c>
      <c r="AB20" s="5"/>
      <c r="AC20" s="5"/>
      <c r="AD20" s="5"/>
      <c r="AE20" s="5">
        <v>0</v>
      </c>
      <c r="AF20" s="5">
        <v>0</v>
      </c>
      <c r="AG20" s="5">
        <v>0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2.75">
      <c r="A21" s="5" t="s">
        <v>76</v>
      </c>
      <c r="B21" s="5"/>
      <c r="C21" s="5"/>
      <c r="D21" s="5"/>
      <c r="E21" s="6">
        <v>31</v>
      </c>
      <c r="F21" s="6"/>
      <c r="G21" s="6">
        <v>1451</v>
      </c>
      <c r="H21" s="6"/>
      <c r="I21" s="6">
        <f t="shared" si="0"/>
        <v>46.806451612903224</v>
      </c>
      <c r="J21" s="6"/>
      <c r="K21" s="6">
        <v>4428</v>
      </c>
      <c r="L21" s="6"/>
      <c r="M21" s="6">
        <v>0</v>
      </c>
      <c r="N21" s="6"/>
      <c r="O21" s="6">
        <v>0</v>
      </c>
      <c r="P21" s="6"/>
      <c r="Q21" s="6" t="e">
        <f t="shared" si="1"/>
        <v>#DIV/0!</v>
      </c>
      <c r="R21" s="6"/>
      <c r="S21" s="6">
        <v>0</v>
      </c>
      <c r="T21" s="6"/>
      <c r="U21" s="6">
        <v>45</v>
      </c>
      <c r="V21" s="6"/>
      <c r="W21" s="6">
        <v>143</v>
      </c>
      <c r="X21" s="6"/>
      <c r="Y21" s="6">
        <f t="shared" si="2"/>
        <v>1496</v>
      </c>
      <c r="Z21" s="6"/>
      <c r="AA21" s="6">
        <f t="shared" si="3"/>
        <v>4571</v>
      </c>
      <c r="AB21" s="5"/>
      <c r="AC21" s="5"/>
      <c r="AD21" s="5"/>
      <c r="AE21" s="5">
        <v>0</v>
      </c>
      <c r="AF21" s="5">
        <v>0</v>
      </c>
      <c r="AG21" s="5">
        <v>0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2.75">
      <c r="A22" s="5" t="s">
        <v>77</v>
      </c>
      <c r="B22" s="5"/>
      <c r="C22" s="5"/>
      <c r="D22" s="5"/>
      <c r="E22" s="6">
        <f>E23+E24</f>
        <v>46</v>
      </c>
      <c r="F22" s="6"/>
      <c r="G22" s="6">
        <f>G23+G24</f>
        <v>851</v>
      </c>
      <c r="H22" s="6"/>
      <c r="I22" s="6">
        <f t="shared" si="0"/>
        <v>18.5</v>
      </c>
      <c r="J22" s="6"/>
      <c r="K22" s="6">
        <f>K23+K24</f>
        <v>2264</v>
      </c>
      <c r="L22" s="6"/>
      <c r="M22" s="6">
        <f>M23+M24</f>
        <v>1</v>
      </c>
      <c r="N22" s="6"/>
      <c r="O22" s="6">
        <f>O23+O24</f>
        <v>8</v>
      </c>
      <c r="P22" s="6"/>
      <c r="Q22" s="6">
        <f t="shared" si="1"/>
        <v>8</v>
      </c>
      <c r="R22" s="6"/>
      <c r="S22" s="6">
        <f>S23+S24</f>
        <v>8</v>
      </c>
      <c r="T22" s="6"/>
      <c r="U22" s="6">
        <f>U23+U24</f>
        <v>21</v>
      </c>
      <c r="V22" s="6"/>
      <c r="W22" s="6">
        <f>W23+W24</f>
        <v>59</v>
      </c>
      <c r="X22" s="6"/>
      <c r="Y22" s="6">
        <f>Y23+Y24</f>
        <v>880</v>
      </c>
      <c r="Z22" s="6"/>
      <c r="AA22" s="6">
        <f>AA23+AA24</f>
        <v>2331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2.75">
      <c r="A23" s="4" t="s">
        <v>78</v>
      </c>
      <c r="B23" s="4"/>
      <c r="C23" s="4"/>
      <c r="D23" s="4"/>
      <c r="E23" s="7">
        <v>20</v>
      </c>
      <c r="F23" s="7"/>
      <c r="G23" s="7">
        <v>325</v>
      </c>
      <c r="H23" s="7"/>
      <c r="I23" s="7">
        <f t="shared" si="0"/>
        <v>16.25</v>
      </c>
      <c r="J23" s="7"/>
      <c r="K23" s="7">
        <v>747</v>
      </c>
      <c r="L23" s="7"/>
      <c r="M23" s="7">
        <v>1</v>
      </c>
      <c r="N23" s="7"/>
      <c r="O23" s="7">
        <v>8</v>
      </c>
      <c r="P23" s="7"/>
      <c r="Q23" s="7">
        <f t="shared" si="1"/>
        <v>8</v>
      </c>
      <c r="R23" s="7"/>
      <c r="S23" s="7">
        <v>8</v>
      </c>
      <c r="T23" s="7"/>
      <c r="U23" s="7">
        <v>1</v>
      </c>
      <c r="V23" s="7"/>
      <c r="W23" s="7">
        <v>3</v>
      </c>
      <c r="X23" s="7"/>
      <c r="Y23" s="7">
        <f>G23+O23+U23+AF23</f>
        <v>334</v>
      </c>
      <c r="Z23" s="7"/>
      <c r="AA23" s="7">
        <f>K23+S23+W23+AG23</f>
        <v>758</v>
      </c>
      <c r="AB23" s="4"/>
      <c r="AC23" s="4"/>
      <c r="AD23" s="4"/>
      <c r="AE23" s="4">
        <v>0</v>
      </c>
      <c r="AF23" s="4">
        <v>0</v>
      </c>
      <c r="AG23" s="4">
        <v>0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>
      <c r="A24" s="4" t="s">
        <v>79</v>
      </c>
      <c r="B24" s="4"/>
      <c r="C24" s="4"/>
      <c r="D24" s="4"/>
      <c r="E24" s="7">
        <v>26</v>
      </c>
      <c r="F24" s="7"/>
      <c r="G24" s="7">
        <v>526</v>
      </c>
      <c r="H24" s="7"/>
      <c r="I24" s="7">
        <f t="shared" si="0"/>
        <v>20.23076923076923</v>
      </c>
      <c r="J24" s="7"/>
      <c r="K24" s="7">
        <v>1517</v>
      </c>
      <c r="L24" s="7"/>
      <c r="M24" s="7">
        <v>0</v>
      </c>
      <c r="N24" s="7"/>
      <c r="O24" s="7">
        <v>0</v>
      </c>
      <c r="P24" s="7"/>
      <c r="Q24" s="7" t="e">
        <f t="shared" si="1"/>
        <v>#DIV/0!</v>
      </c>
      <c r="R24" s="7"/>
      <c r="S24" s="7">
        <v>0</v>
      </c>
      <c r="T24" s="7"/>
      <c r="U24" s="7">
        <v>20</v>
      </c>
      <c r="V24" s="7"/>
      <c r="W24" s="7">
        <v>56</v>
      </c>
      <c r="X24" s="7"/>
      <c r="Y24" s="7">
        <f>G24+O24+U24+AF24</f>
        <v>546</v>
      </c>
      <c r="Z24" s="7"/>
      <c r="AA24" s="7">
        <f>K24+S24+W24+AG24</f>
        <v>1573</v>
      </c>
      <c r="AB24" s="4"/>
      <c r="AC24" s="4"/>
      <c r="AD24" s="4"/>
      <c r="AE24" s="4">
        <v>0</v>
      </c>
      <c r="AF24" s="4">
        <v>0</v>
      </c>
      <c r="AG24" s="4">
        <v>0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>
      <c r="A25" s="5" t="s">
        <v>80</v>
      </c>
      <c r="B25" s="5"/>
      <c r="C25" s="5"/>
      <c r="D25" s="5"/>
      <c r="E25" s="6">
        <f>E26+E27</f>
        <v>177</v>
      </c>
      <c r="F25" s="6"/>
      <c r="G25" s="6">
        <f>G26+G27</f>
        <v>4045</v>
      </c>
      <c r="H25" s="6"/>
      <c r="I25" s="6">
        <f t="shared" si="0"/>
        <v>22.853107344632768</v>
      </c>
      <c r="J25" s="6"/>
      <c r="K25" s="6">
        <f>K26+K27</f>
        <v>12208</v>
      </c>
      <c r="L25" s="6"/>
      <c r="M25" s="6">
        <f>M26+M27</f>
        <v>2</v>
      </c>
      <c r="N25" s="6"/>
      <c r="O25" s="6">
        <f>O26+O27</f>
        <v>70</v>
      </c>
      <c r="P25" s="6"/>
      <c r="Q25" s="6">
        <f t="shared" si="1"/>
        <v>35</v>
      </c>
      <c r="R25" s="6"/>
      <c r="S25" s="6">
        <f>S26+S27</f>
        <v>0</v>
      </c>
      <c r="T25" s="6"/>
      <c r="U25" s="6">
        <f>U26+U27</f>
        <v>125</v>
      </c>
      <c r="V25" s="6"/>
      <c r="W25" s="6">
        <f>W26+W27</f>
        <v>375</v>
      </c>
      <c r="X25" s="6"/>
      <c r="Y25" s="6">
        <f>Y26+Y27</f>
        <v>4240</v>
      </c>
      <c r="Z25" s="6"/>
      <c r="AA25" s="6">
        <f>AA26+AA27</f>
        <v>12583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2.75">
      <c r="A26" s="4" t="s">
        <v>81</v>
      </c>
      <c r="B26" s="4"/>
      <c r="C26" s="4"/>
      <c r="D26" s="4"/>
      <c r="E26" s="7">
        <v>175</v>
      </c>
      <c r="F26" s="7"/>
      <c r="G26" s="7">
        <v>4004</v>
      </c>
      <c r="H26" s="7"/>
      <c r="I26" s="7">
        <f t="shared" si="0"/>
        <v>22.88</v>
      </c>
      <c r="J26" s="7"/>
      <c r="K26" s="7">
        <v>12085</v>
      </c>
      <c r="L26" s="7"/>
      <c r="M26" s="7">
        <v>2</v>
      </c>
      <c r="N26" s="7"/>
      <c r="O26" s="7">
        <v>70</v>
      </c>
      <c r="P26" s="7"/>
      <c r="Q26" s="7">
        <f t="shared" si="1"/>
        <v>35</v>
      </c>
      <c r="R26" s="7"/>
      <c r="S26" s="7">
        <v>0</v>
      </c>
      <c r="T26" s="7"/>
      <c r="U26" s="7">
        <v>125</v>
      </c>
      <c r="V26" s="7"/>
      <c r="W26" s="7">
        <v>375</v>
      </c>
      <c r="X26" s="7"/>
      <c r="Y26" s="7">
        <f>G26+O26+U26+AF26</f>
        <v>4199</v>
      </c>
      <c r="Z26" s="7"/>
      <c r="AA26" s="7">
        <f>K26+S26+W26+AG26</f>
        <v>12460</v>
      </c>
      <c r="AB26" s="4"/>
      <c r="AC26" s="4"/>
      <c r="AD26" s="4"/>
      <c r="AE26" s="4">
        <v>0</v>
      </c>
      <c r="AF26" s="4">
        <v>0</v>
      </c>
      <c r="AG26" s="4">
        <v>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>
      <c r="A27" s="4" t="s">
        <v>82</v>
      </c>
      <c r="B27" s="4"/>
      <c r="C27" s="4"/>
      <c r="D27" s="4"/>
      <c r="E27" s="7">
        <v>2</v>
      </c>
      <c r="F27" s="7"/>
      <c r="G27" s="7">
        <v>41</v>
      </c>
      <c r="H27" s="7"/>
      <c r="I27" s="7">
        <f t="shared" si="0"/>
        <v>20.5</v>
      </c>
      <c r="J27" s="7"/>
      <c r="K27" s="7">
        <v>123</v>
      </c>
      <c r="L27" s="7"/>
      <c r="M27" s="7">
        <v>0</v>
      </c>
      <c r="N27" s="7"/>
      <c r="O27" s="7">
        <v>0</v>
      </c>
      <c r="P27" s="7"/>
      <c r="Q27" s="7" t="e">
        <f t="shared" si="1"/>
        <v>#DIV/0!</v>
      </c>
      <c r="R27" s="7"/>
      <c r="S27" s="7">
        <v>0</v>
      </c>
      <c r="T27" s="7"/>
      <c r="U27" s="7">
        <v>0</v>
      </c>
      <c r="V27" s="7"/>
      <c r="W27" s="7">
        <v>0</v>
      </c>
      <c r="X27" s="7"/>
      <c r="Y27" s="7">
        <f>G27+O27+U27+AF27</f>
        <v>41</v>
      </c>
      <c r="Z27" s="7"/>
      <c r="AA27" s="7">
        <f>K27+S27+W27+AG27</f>
        <v>123</v>
      </c>
      <c r="AB27" s="4"/>
      <c r="AC27" s="4"/>
      <c r="AD27" s="4"/>
      <c r="AE27" s="4">
        <v>0</v>
      </c>
      <c r="AF27" s="4">
        <v>0</v>
      </c>
      <c r="AG27" s="4">
        <v>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>
      <c r="A28" s="5" t="s">
        <v>83</v>
      </c>
      <c r="B28" s="5"/>
      <c r="C28" s="5"/>
      <c r="D28" s="5"/>
      <c r="E28" s="6">
        <f>SUM(E29:E33)</f>
        <v>93</v>
      </c>
      <c r="F28" s="6"/>
      <c r="G28" s="6">
        <f>SUM(G29:G33)</f>
        <v>1899</v>
      </c>
      <c r="H28" s="6"/>
      <c r="I28" s="7">
        <f t="shared" si="0"/>
        <v>20.419354838709676</v>
      </c>
      <c r="J28" s="6"/>
      <c r="K28" s="6">
        <f>SUM(K29:K33)</f>
        <v>5866</v>
      </c>
      <c r="L28" s="6"/>
      <c r="M28" s="6">
        <f>SUM(M29:M33)</f>
        <v>2</v>
      </c>
      <c r="N28" s="6"/>
      <c r="O28" s="6">
        <f>SUM(O29:O33)</f>
        <v>18</v>
      </c>
      <c r="P28" s="6"/>
      <c r="Q28" s="7">
        <f t="shared" si="1"/>
        <v>9</v>
      </c>
      <c r="R28" s="6"/>
      <c r="S28" s="6">
        <f>SUM(S29:S33)</f>
        <v>18</v>
      </c>
      <c r="T28" s="6"/>
      <c r="U28" s="6">
        <f>SUM(U29:U33)</f>
        <v>18</v>
      </c>
      <c r="V28" s="6"/>
      <c r="W28" s="6">
        <f>SUM(W29:W33)</f>
        <v>36</v>
      </c>
      <c r="X28" s="6"/>
      <c r="Y28" s="6">
        <f>SUM(Y29:Y33)</f>
        <v>1935</v>
      </c>
      <c r="Z28" s="6"/>
      <c r="AA28" s="6">
        <f>SUM(AA29:AA33)</f>
        <v>5920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2.75">
      <c r="A29" s="4" t="s">
        <v>84</v>
      </c>
      <c r="B29" s="4"/>
      <c r="C29" s="4"/>
      <c r="D29" s="4"/>
      <c r="E29" s="7">
        <v>4</v>
      </c>
      <c r="F29" s="7"/>
      <c r="G29" s="7">
        <v>47</v>
      </c>
      <c r="H29" s="7"/>
      <c r="I29" s="7">
        <f t="shared" si="0"/>
        <v>11.75</v>
      </c>
      <c r="J29" s="7"/>
      <c r="K29" s="7">
        <v>141</v>
      </c>
      <c r="L29" s="7"/>
      <c r="M29" s="7">
        <v>0</v>
      </c>
      <c r="N29" s="7"/>
      <c r="O29" s="7">
        <v>0</v>
      </c>
      <c r="P29" s="7"/>
      <c r="Q29" s="7" t="e">
        <f t="shared" si="1"/>
        <v>#DIV/0!</v>
      </c>
      <c r="R29" s="7"/>
      <c r="S29" s="7">
        <v>0</v>
      </c>
      <c r="T29" s="7"/>
      <c r="U29" s="7">
        <v>5</v>
      </c>
      <c r="V29" s="7"/>
      <c r="W29" s="7">
        <v>15</v>
      </c>
      <c r="X29" s="7"/>
      <c r="Y29" s="7">
        <f>G29+O29+U29+AF29</f>
        <v>52</v>
      </c>
      <c r="Z29" s="7"/>
      <c r="AA29" s="7">
        <f>K29+S29+W29+AG29</f>
        <v>156</v>
      </c>
      <c r="AB29" s="4"/>
      <c r="AC29" s="4"/>
      <c r="AD29" s="4"/>
      <c r="AE29" s="4">
        <v>0</v>
      </c>
      <c r="AF29" s="4">
        <v>0</v>
      </c>
      <c r="AG29" s="4">
        <v>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4" t="s">
        <v>85</v>
      </c>
      <c r="B30" s="4"/>
      <c r="C30" s="4"/>
      <c r="D30" s="4"/>
      <c r="E30" s="7">
        <v>11</v>
      </c>
      <c r="F30" s="7"/>
      <c r="G30" s="7">
        <v>215</v>
      </c>
      <c r="H30" s="7"/>
      <c r="I30" s="7">
        <f t="shared" si="0"/>
        <v>19.545454545454547</v>
      </c>
      <c r="J30" s="7"/>
      <c r="K30" s="7">
        <v>832</v>
      </c>
      <c r="L30" s="7"/>
      <c r="M30" s="7">
        <v>2</v>
      </c>
      <c r="N30" s="7"/>
      <c r="O30" s="7">
        <v>18</v>
      </c>
      <c r="P30" s="7"/>
      <c r="Q30" s="7">
        <f t="shared" si="1"/>
        <v>9</v>
      </c>
      <c r="R30" s="7"/>
      <c r="S30" s="7">
        <v>18</v>
      </c>
      <c r="T30" s="7"/>
      <c r="U30" s="7">
        <v>4</v>
      </c>
      <c r="V30" s="7"/>
      <c r="W30" s="7">
        <v>12</v>
      </c>
      <c r="X30" s="7"/>
      <c r="Y30" s="7">
        <f>G30+O30+U30+AF30</f>
        <v>237</v>
      </c>
      <c r="Z30" s="7"/>
      <c r="AA30" s="7">
        <f>K30+S30+W30+AG30</f>
        <v>862</v>
      </c>
      <c r="AB30" s="4"/>
      <c r="AC30" s="4"/>
      <c r="AD30" s="4"/>
      <c r="AE30" s="4">
        <v>0</v>
      </c>
      <c r="AF30" s="4">
        <v>0</v>
      </c>
      <c r="AG30" s="4">
        <v>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>
      <c r="A31" s="4" t="s">
        <v>86</v>
      </c>
      <c r="B31" s="4"/>
      <c r="C31" s="4"/>
      <c r="D31" s="4"/>
      <c r="E31" s="7">
        <v>23</v>
      </c>
      <c r="F31" s="7"/>
      <c r="G31" s="7">
        <v>406</v>
      </c>
      <c r="H31" s="7"/>
      <c r="I31" s="7">
        <f t="shared" si="0"/>
        <v>17.652173913043477</v>
      </c>
      <c r="J31" s="7"/>
      <c r="K31" s="7">
        <v>1218</v>
      </c>
      <c r="L31" s="7"/>
      <c r="M31" s="7">
        <v>0</v>
      </c>
      <c r="N31" s="7"/>
      <c r="O31" s="7">
        <v>0</v>
      </c>
      <c r="P31" s="7"/>
      <c r="Q31" s="7" t="e">
        <f t="shared" si="1"/>
        <v>#DIV/0!</v>
      </c>
      <c r="R31" s="7"/>
      <c r="S31" s="7">
        <v>0</v>
      </c>
      <c r="T31" s="7"/>
      <c r="U31" s="7">
        <v>0</v>
      </c>
      <c r="V31" s="7"/>
      <c r="W31" s="7">
        <v>0</v>
      </c>
      <c r="X31" s="7"/>
      <c r="Y31" s="7">
        <f>G31+O31+U31+AF31</f>
        <v>406</v>
      </c>
      <c r="Z31" s="7"/>
      <c r="AA31" s="7">
        <f>K31+S31+W31+AG31</f>
        <v>1218</v>
      </c>
      <c r="AB31" s="4"/>
      <c r="AC31" s="4"/>
      <c r="AD31" s="4"/>
      <c r="AE31" s="4">
        <v>0</v>
      </c>
      <c r="AF31" s="4">
        <v>0</v>
      </c>
      <c r="AG31" s="4">
        <v>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>
      <c r="A32" s="4" t="s">
        <v>87</v>
      </c>
      <c r="B32" s="4"/>
      <c r="C32" s="4"/>
      <c r="D32" s="4"/>
      <c r="E32" s="7">
        <v>13</v>
      </c>
      <c r="F32" s="7"/>
      <c r="G32" s="7">
        <v>178</v>
      </c>
      <c r="H32" s="7"/>
      <c r="I32" s="7">
        <f t="shared" si="0"/>
        <v>13.692307692307692</v>
      </c>
      <c r="J32" s="7"/>
      <c r="K32" s="7">
        <v>516</v>
      </c>
      <c r="L32" s="7"/>
      <c r="M32" s="7">
        <v>0</v>
      </c>
      <c r="N32" s="7"/>
      <c r="O32" s="7">
        <v>0</v>
      </c>
      <c r="P32" s="7"/>
      <c r="Q32" s="7" t="e">
        <f t="shared" si="1"/>
        <v>#DIV/0!</v>
      </c>
      <c r="R32" s="7"/>
      <c r="S32" s="7">
        <v>0</v>
      </c>
      <c r="T32" s="7"/>
      <c r="U32" s="7">
        <v>8</v>
      </c>
      <c r="V32" s="7"/>
      <c r="W32" s="7">
        <v>8</v>
      </c>
      <c r="X32" s="7"/>
      <c r="Y32" s="7">
        <f>G32+O32+U32+AF32</f>
        <v>186</v>
      </c>
      <c r="Z32" s="7"/>
      <c r="AA32" s="7">
        <f>K32+S32+W32+AG32</f>
        <v>524</v>
      </c>
      <c r="AB32" s="4"/>
      <c r="AC32" s="4"/>
      <c r="AD32" s="4"/>
      <c r="AE32" s="4">
        <v>0</v>
      </c>
      <c r="AF32" s="4">
        <v>0</v>
      </c>
      <c r="AG32" s="4">
        <v>0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>
      <c r="A33" s="4" t="s">
        <v>88</v>
      </c>
      <c r="B33" s="4"/>
      <c r="C33" s="4"/>
      <c r="D33" s="4"/>
      <c r="E33" s="7">
        <v>42</v>
      </c>
      <c r="F33" s="7"/>
      <c r="G33" s="7">
        <v>1053</v>
      </c>
      <c r="H33" s="7"/>
      <c r="I33" s="7">
        <f t="shared" si="0"/>
        <v>25.071428571428573</v>
      </c>
      <c r="J33" s="7"/>
      <c r="K33" s="7">
        <v>3159</v>
      </c>
      <c r="L33" s="7"/>
      <c r="M33" s="7">
        <v>0</v>
      </c>
      <c r="N33" s="7"/>
      <c r="O33" s="7">
        <v>0</v>
      </c>
      <c r="P33" s="7"/>
      <c r="Q33" s="7" t="e">
        <f t="shared" si="1"/>
        <v>#DIV/0!</v>
      </c>
      <c r="R33" s="7"/>
      <c r="S33" s="7">
        <v>0</v>
      </c>
      <c r="T33" s="7"/>
      <c r="U33" s="7">
        <v>1</v>
      </c>
      <c r="V33" s="7"/>
      <c r="W33" s="7">
        <v>1</v>
      </c>
      <c r="X33" s="7"/>
      <c r="Y33" s="7">
        <f>G33+O33+U33+AF33</f>
        <v>1054</v>
      </c>
      <c r="Z33" s="7"/>
      <c r="AA33" s="7">
        <f>K33+S33+W33+AG33</f>
        <v>3160</v>
      </c>
      <c r="AB33" s="4"/>
      <c r="AC33" s="4"/>
      <c r="AD33" s="4"/>
      <c r="AE33" s="4">
        <v>0</v>
      </c>
      <c r="AF33" s="4">
        <v>0</v>
      </c>
      <c r="AG33" s="4">
        <v>0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>
      <c r="A34" s="5" t="s">
        <v>89</v>
      </c>
      <c r="B34" s="5"/>
      <c r="C34" s="5"/>
      <c r="D34" s="5"/>
      <c r="E34" s="6">
        <f>E35+E36</f>
        <v>43</v>
      </c>
      <c r="F34" s="6"/>
      <c r="G34" s="6">
        <f>G35+G36</f>
        <v>1679</v>
      </c>
      <c r="H34" s="6"/>
      <c r="I34" s="7">
        <f t="shared" si="0"/>
        <v>39.04651162790697</v>
      </c>
      <c r="J34" s="6"/>
      <c r="K34" s="6">
        <f>K35+K36</f>
        <v>5582</v>
      </c>
      <c r="L34" s="6"/>
      <c r="M34" s="6">
        <f>M35+M36</f>
        <v>57</v>
      </c>
      <c r="N34" s="6"/>
      <c r="O34" s="6">
        <f>O35+O36</f>
        <v>802</v>
      </c>
      <c r="P34" s="6"/>
      <c r="Q34" s="7">
        <f t="shared" si="1"/>
        <v>14.070175438596491</v>
      </c>
      <c r="R34" s="6"/>
      <c r="S34" s="6">
        <f>S35+S36</f>
        <v>238</v>
      </c>
      <c r="T34" s="6"/>
      <c r="U34" s="6">
        <f>U35+U36</f>
        <v>55</v>
      </c>
      <c r="V34" s="1"/>
      <c r="W34" s="6">
        <f>W35+W36</f>
        <v>133</v>
      </c>
      <c r="X34" s="6"/>
      <c r="Y34" s="6">
        <f>Y35+Y36</f>
        <v>2536</v>
      </c>
      <c r="Z34" s="6"/>
      <c r="AA34" s="6">
        <f>AA35+AA36</f>
        <v>5953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2.75">
      <c r="A35" s="4" t="s">
        <v>90</v>
      </c>
      <c r="B35" s="4"/>
      <c r="C35" s="4"/>
      <c r="D35" s="4"/>
      <c r="E35" s="7">
        <v>17</v>
      </c>
      <c r="F35" s="7"/>
      <c r="G35" s="7">
        <v>930</v>
      </c>
      <c r="H35" s="7"/>
      <c r="I35" s="7">
        <f t="shared" si="0"/>
        <v>54.705882352941174</v>
      </c>
      <c r="J35" s="7"/>
      <c r="K35" s="7">
        <v>3332</v>
      </c>
      <c r="L35" s="7"/>
      <c r="M35" s="7">
        <v>53</v>
      </c>
      <c r="N35" s="7"/>
      <c r="O35" s="7">
        <v>773</v>
      </c>
      <c r="P35" s="7"/>
      <c r="Q35" s="7">
        <f t="shared" si="1"/>
        <v>14.584905660377359</v>
      </c>
      <c r="R35" s="7"/>
      <c r="S35" s="7">
        <v>238</v>
      </c>
      <c r="T35" s="7"/>
      <c r="U35" s="7">
        <v>9</v>
      </c>
      <c r="V35" s="7"/>
      <c r="W35" s="7">
        <v>15</v>
      </c>
      <c r="X35" s="7"/>
      <c r="Y35" s="7">
        <f>G35+O35+U35+AF35</f>
        <v>1712</v>
      </c>
      <c r="Z35" s="7"/>
      <c r="AA35" s="7">
        <f>K35+S35+W35+AG35</f>
        <v>3585</v>
      </c>
      <c r="AB35" s="4"/>
      <c r="AC35" s="4"/>
      <c r="AD35" s="4"/>
      <c r="AE35" s="4">
        <v>0</v>
      </c>
      <c r="AF35" s="4">
        <v>0</v>
      </c>
      <c r="AG35" s="4">
        <v>0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>
      <c r="A36" s="4" t="s">
        <v>91</v>
      </c>
      <c r="B36" s="4"/>
      <c r="C36" s="4"/>
      <c r="D36" s="4"/>
      <c r="E36" s="7">
        <v>26</v>
      </c>
      <c r="F36" s="7"/>
      <c r="G36" s="7">
        <v>749</v>
      </c>
      <c r="H36" s="7"/>
      <c r="I36" s="7">
        <f t="shared" si="0"/>
        <v>28.807692307692307</v>
      </c>
      <c r="J36" s="7"/>
      <c r="K36" s="7">
        <v>2250</v>
      </c>
      <c r="L36" s="7"/>
      <c r="M36" s="7">
        <v>4</v>
      </c>
      <c r="N36" s="7"/>
      <c r="O36" s="7">
        <v>29</v>
      </c>
      <c r="P36" s="7"/>
      <c r="Q36" s="7">
        <f t="shared" si="1"/>
        <v>7.25</v>
      </c>
      <c r="R36" s="7"/>
      <c r="S36" s="7">
        <v>0</v>
      </c>
      <c r="T36" s="7"/>
      <c r="U36" s="7">
        <v>46</v>
      </c>
      <c r="V36" s="7"/>
      <c r="W36" s="7">
        <v>118</v>
      </c>
      <c r="X36" s="7"/>
      <c r="Y36" s="7">
        <f>G36+O36+U36+AF36</f>
        <v>824</v>
      </c>
      <c r="Z36" s="7"/>
      <c r="AA36" s="7">
        <f>K36+S36+W36+AG36</f>
        <v>2368</v>
      </c>
      <c r="AB36" s="4"/>
      <c r="AC36" s="4"/>
      <c r="AD36" s="4"/>
      <c r="AE36" s="4">
        <v>0</v>
      </c>
      <c r="AF36" s="4">
        <v>0</v>
      </c>
      <c r="AG36" s="4">
        <v>0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>
      <c r="A37" s="5" t="s">
        <v>92</v>
      </c>
      <c r="B37" s="5"/>
      <c r="C37" s="5"/>
      <c r="D37" s="5"/>
      <c r="E37" s="6">
        <v>52</v>
      </c>
      <c r="F37" s="6"/>
      <c r="G37" s="6">
        <v>1700</v>
      </c>
      <c r="H37" s="6"/>
      <c r="I37" s="6">
        <f t="shared" si="0"/>
        <v>32.69230769230769</v>
      </c>
      <c r="J37" s="6"/>
      <c r="K37" s="6">
        <v>5100</v>
      </c>
      <c r="L37" s="6"/>
      <c r="M37" s="6">
        <v>0</v>
      </c>
      <c r="N37" s="6"/>
      <c r="O37" s="6">
        <v>0</v>
      </c>
      <c r="P37" s="6"/>
      <c r="Q37" s="6" t="e">
        <f t="shared" si="1"/>
        <v>#DIV/0!</v>
      </c>
      <c r="R37" s="6"/>
      <c r="S37" s="6">
        <v>0</v>
      </c>
      <c r="T37" s="6"/>
      <c r="U37" s="6">
        <v>14</v>
      </c>
      <c r="V37" s="6"/>
      <c r="W37" s="6">
        <v>18</v>
      </c>
      <c r="X37" s="6"/>
      <c r="Y37" s="6">
        <f>G37+O37+U37+AF37</f>
        <v>1714</v>
      </c>
      <c r="Z37" s="6"/>
      <c r="AA37" s="6">
        <f>K37+S37+W37+AG37</f>
        <v>5118</v>
      </c>
      <c r="AB37" s="5"/>
      <c r="AC37" s="5"/>
      <c r="AD37" s="5"/>
      <c r="AE37" s="5">
        <v>0</v>
      </c>
      <c r="AF37" s="5">
        <v>0</v>
      </c>
      <c r="AG37" s="5">
        <v>0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2.75">
      <c r="A38" s="5" t="s">
        <v>93</v>
      </c>
      <c r="B38" s="5"/>
      <c r="C38" s="5"/>
      <c r="D38" s="5"/>
      <c r="E38" s="6">
        <f>SUM(E39:E41)</f>
        <v>139</v>
      </c>
      <c r="F38" s="6"/>
      <c r="G38" s="6">
        <f>SUM(G39:G41)</f>
        <v>4863</v>
      </c>
      <c r="H38" s="6"/>
      <c r="I38" s="6">
        <f t="shared" si="0"/>
        <v>34.985611510791365</v>
      </c>
      <c r="J38" s="6"/>
      <c r="K38" s="6">
        <f>SUM(K39:K41)</f>
        <v>14537</v>
      </c>
      <c r="L38" s="6"/>
      <c r="M38" s="6">
        <f>SUM(M39:M41)</f>
        <v>17</v>
      </c>
      <c r="N38" s="6"/>
      <c r="O38" s="6">
        <f>SUM(O39:O41)</f>
        <v>414</v>
      </c>
      <c r="P38" s="6"/>
      <c r="Q38" s="6">
        <f t="shared" si="1"/>
        <v>24.352941176470587</v>
      </c>
      <c r="R38" s="6"/>
      <c r="S38" s="6">
        <f>SUM(S39:S41)</f>
        <v>0</v>
      </c>
      <c r="T38" s="6"/>
      <c r="U38" s="6">
        <f>SUM(U39:U41)</f>
        <v>18</v>
      </c>
      <c r="V38" s="6"/>
      <c r="W38" s="6">
        <f>SUM(W39:W41)</f>
        <v>65</v>
      </c>
      <c r="X38" s="6"/>
      <c r="Y38" s="6">
        <f>SUM(Y39:Y41)</f>
        <v>5295</v>
      </c>
      <c r="Z38" s="6"/>
      <c r="AA38" s="6">
        <f>SUM(AA39:AA41)</f>
        <v>14602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2.75">
      <c r="A39" s="4" t="s">
        <v>94</v>
      </c>
      <c r="B39" s="4"/>
      <c r="C39" s="4"/>
      <c r="D39" s="4"/>
      <c r="E39" s="7">
        <v>110</v>
      </c>
      <c r="F39" s="7"/>
      <c r="G39" s="7">
        <v>3561</v>
      </c>
      <c r="H39" s="7"/>
      <c r="I39" s="7">
        <f t="shared" si="0"/>
        <v>32.372727272727275</v>
      </c>
      <c r="J39" s="7"/>
      <c r="K39" s="7">
        <v>10663</v>
      </c>
      <c r="L39" s="7"/>
      <c r="M39" s="7">
        <v>17</v>
      </c>
      <c r="N39" s="7"/>
      <c r="O39" s="7">
        <v>414</v>
      </c>
      <c r="P39" s="7"/>
      <c r="Q39" s="7">
        <f t="shared" si="1"/>
        <v>24.352941176470587</v>
      </c>
      <c r="R39" s="7"/>
      <c r="S39" s="7">
        <v>0</v>
      </c>
      <c r="T39" s="7"/>
      <c r="U39" s="7">
        <v>16</v>
      </c>
      <c r="V39" s="7"/>
      <c r="W39" s="7">
        <v>59</v>
      </c>
      <c r="X39" s="7"/>
      <c r="Y39" s="7">
        <f aca="true" t="shared" si="4" ref="Y39:Y44">G39+O39+U39+AF39</f>
        <v>3991</v>
      </c>
      <c r="Z39" s="7"/>
      <c r="AA39" s="7">
        <f aca="true" t="shared" si="5" ref="AA39:AA44">K39+S39+W39+AG39</f>
        <v>10722</v>
      </c>
      <c r="AB39" s="4"/>
      <c r="AC39" s="4"/>
      <c r="AD39" s="4"/>
      <c r="AE39" s="4">
        <v>0</v>
      </c>
      <c r="AF39" s="4">
        <v>0</v>
      </c>
      <c r="AG39" s="4">
        <v>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>
      <c r="A40" s="4" t="s">
        <v>95</v>
      </c>
      <c r="B40" s="4"/>
      <c r="C40" s="4"/>
      <c r="D40" s="4"/>
      <c r="E40" s="7">
        <v>7</v>
      </c>
      <c r="F40" s="7"/>
      <c r="G40" s="7">
        <v>113</v>
      </c>
      <c r="H40" s="7"/>
      <c r="I40" s="7">
        <f t="shared" si="0"/>
        <v>16.142857142857142</v>
      </c>
      <c r="J40" s="7"/>
      <c r="K40" s="7">
        <v>307</v>
      </c>
      <c r="L40" s="7"/>
      <c r="M40" s="7">
        <v>0</v>
      </c>
      <c r="N40" s="7"/>
      <c r="O40" s="7">
        <v>0</v>
      </c>
      <c r="P40" s="7"/>
      <c r="Q40" s="7" t="e">
        <f t="shared" si="1"/>
        <v>#DIV/0!</v>
      </c>
      <c r="R40" s="7"/>
      <c r="S40" s="7">
        <v>0</v>
      </c>
      <c r="T40" s="7"/>
      <c r="U40" s="7">
        <v>2</v>
      </c>
      <c r="V40" s="7"/>
      <c r="W40" s="7">
        <v>6</v>
      </c>
      <c r="X40" s="7"/>
      <c r="Y40" s="7">
        <f t="shared" si="4"/>
        <v>115</v>
      </c>
      <c r="Z40" s="7"/>
      <c r="AA40" s="7">
        <f t="shared" si="5"/>
        <v>313</v>
      </c>
      <c r="AB40" s="4"/>
      <c r="AC40" s="4"/>
      <c r="AD40" s="4"/>
      <c r="AE40" s="4">
        <v>0</v>
      </c>
      <c r="AF40" s="4">
        <v>0</v>
      </c>
      <c r="AG40" s="4">
        <v>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>
      <c r="A41" s="4" t="s">
        <v>96</v>
      </c>
      <c r="B41" s="4"/>
      <c r="C41" s="4"/>
      <c r="D41" s="4"/>
      <c r="E41" s="7">
        <v>22</v>
      </c>
      <c r="F41" s="7"/>
      <c r="G41" s="7">
        <v>1189</v>
      </c>
      <c r="H41" s="7"/>
      <c r="I41" s="7">
        <f t="shared" si="0"/>
        <v>54.04545454545455</v>
      </c>
      <c r="J41" s="7"/>
      <c r="K41" s="7">
        <v>3567</v>
      </c>
      <c r="L41" s="7"/>
      <c r="M41" s="7">
        <v>0</v>
      </c>
      <c r="N41" s="7"/>
      <c r="O41" s="7">
        <v>0</v>
      </c>
      <c r="P41" s="7"/>
      <c r="Q41" s="7" t="e">
        <f t="shared" si="1"/>
        <v>#DIV/0!</v>
      </c>
      <c r="R41" s="7"/>
      <c r="S41" s="7">
        <v>0</v>
      </c>
      <c r="T41" s="7"/>
      <c r="U41" s="7">
        <v>0</v>
      </c>
      <c r="V41" s="7"/>
      <c r="W41" s="7">
        <v>0</v>
      </c>
      <c r="X41" s="7"/>
      <c r="Y41" s="7">
        <f t="shared" si="4"/>
        <v>1189</v>
      </c>
      <c r="Z41" s="7"/>
      <c r="AA41" s="7">
        <f t="shared" si="5"/>
        <v>3567</v>
      </c>
      <c r="AB41" s="4"/>
      <c r="AC41" s="4"/>
      <c r="AD41" s="4"/>
      <c r="AE41" s="4">
        <v>0</v>
      </c>
      <c r="AF41" s="4">
        <v>0</v>
      </c>
      <c r="AG41" s="4">
        <v>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>
      <c r="A42" s="5" t="s">
        <v>97</v>
      </c>
      <c r="B42" s="5"/>
      <c r="C42" s="5"/>
      <c r="D42" s="5"/>
      <c r="E42" s="6">
        <v>66</v>
      </c>
      <c r="F42" s="6"/>
      <c r="G42" s="6">
        <v>1459</v>
      </c>
      <c r="H42" s="6"/>
      <c r="I42" s="6">
        <f t="shared" si="0"/>
        <v>22.106060606060606</v>
      </c>
      <c r="J42" s="6"/>
      <c r="K42" s="6">
        <v>3365</v>
      </c>
      <c r="L42" s="6"/>
      <c r="M42" s="6">
        <v>0</v>
      </c>
      <c r="N42" s="6"/>
      <c r="O42" s="6">
        <v>0</v>
      </c>
      <c r="P42" s="6"/>
      <c r="Q42" s="6" t="e">
        <f t="shared" si="1"/>
        <v>#DIV/0!</v>
      </c>
      <c r="R42" s="6"/>
      <c r="S42" s="6">
        <v>0</v>
      </c>
      <c r="T42" s="6"/>
      <c r="U42" s="6">
        <v>18</v>
      </c>
      <c r="V42" s="6"/>
      <c r="W42" s="6">
        <v>66</v>
      </c>
      <c r="X42" s="6"/>
      <c r="Y42" s="6">
        <f t="shared" si="4"/>
        <v>1477</v>
      </c>
      <c r="Z42" s="6"/>
      <c r="AA42" s="6">
        <f t="shared" si="5"/>
        <v>3431</v>
      </c>
      <c r="AB42" s="5"/>
      <c r="AC42" s="5"/>
      <c r="AD42" s="5"/>
      <c r="AE42" s="5">
        <v>0</v>
      </c>
      <c r="AF42" s="5">
        <v>0</v>
      </c>
      <c r="AG42" s="5">
        <v>0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2.75">
      <c r="A43" s="5" t="s">
        <v>98</v>
      </c>
      <c r="B43" s="5"/>
      <c r="C43" s="5"/>
      <c r="D43" s="5"/>
      <c r="E43" s="6">
        <v>28</v>
      </c>
      <c r="F43" s="6"/>
      <c r="G43" s="6">
        <v>793</v>
      </c>
      <c r="H43" s="6"/>
      <c r="I43" s="6">
        <f t="shared" si="0"/>
        <v>28.321428571428573</v>
      </c>
      <c r="J43" s="6"/>
      <c r="K43" s="6">
        <v>2379</v>
      </c>
      <c r="L43" s="6"/>
      <c r="M43" s="6">
        <v>0</v>
      </c>
      <c r="N43" s="6"/>
      <c r="O43" s="6">
        <v>0</v>
      </c>
      <c r="P43" s="6"/>
      <c r="Q43" s="6" t="e">
        <f t="shared" si="1"/>
        <v>#DIV/0!</v>
      </c>
      <c r="R43" s="6"/>
      <c r="S43" s="6">
        <v>0</v>
      </c>
      <c r="T43" s="6"/>
      <c r="U43" s="6">
        <v>13</v>
      </c>
      <c r="V43" s="6"/>
      <c r="W43" s="6">
        <v>33</v>
      </c>
      <c r="X43" s="6"/>
      <c r="Y43" s="6">
        <f t="shared" si="4"/>
        <v>806</v>
      </c>
      <c r="Z43" s="6"/>
      <c r="AA43" s="6">
        <f t="shared" si="5"/>
        <v>2412</v>
      </c>
      <c r="AB43" s="5"/>
      <c r="AC43" s="5"/>
      <c r="AD43" s="5"/>
      <c r="AE43" s="5">
        <v>0</v>
      </c>
      <c r="AF43" s="5">
        <v>0</v>
      </c>
      <c r="AG43" s="5">
        <v>0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2.75">
      <c r="A44" s="5" t="s">
        <v>99</v>
      </c>
      <c r="B44" s="5"/>
      <c r="C44" s="5"/>
      <c r="D44" s="5"/>
      <c r="E44" s="6">
        <v>21</v>
      </c>
      <c r="F44" s="6"/>
      <c r="G44" s="6">
        <v>899</v>
      </c>
      <c r="H44" s="6"/>
      <c r="I44" s="6">
        <f t="shared" si="0"/>
        <v>42.80952380952381</v>
      </c>
      <c r="J44" s="6"/>
      <c r="K44" s="6">
        <v>2697</v>
      </c>
      <c r="L44" s="6"/>
      <c r="M44" s="6">
        <v>31</v>
      </c>
      <c r="N44" s="6"/>
      <c r="O44" s="6">
        <v>655</v>
      </c>
      <c r="P44" s="6"/>
      <c r="Q44" s="6">
        <f t="shared" si="1"/>
        <v>21.129032258064516</v>
      </c>
      <c r="R44" s="6"/>
      <c r="S44" s="6">
        <v>665</v>
      </c>
      <c r="T44" s="6"/>
      <c r="U44" s="6">
        <v>5</v>
      </c>
      <c r="V44" s="6"/>
      <c r="W44" s="6">
        <v>7</v>
      </c>
      <c r="X44" s="6"/>
      <c r="Y44" s="6">
        <f t="shared" si="4"/>
        <v>1559</v>
      </c>
      <c r="Z44" s="6"/>
      <c r="AA44" s="6">
        <f t="shared" si="5"/>
        <v>3369</v>
      </c>
      <c r="AB44" s="5"/>
      <c r="AC44" s="5"/>
      <c r="AD44" s="5"/>
      <c r="AE44" s="5">
        <v>0</v>
      </c>
      <c r="AF44" s="5">
        <v>0</v>
      </c>
      <c r="AG44" s="5">
        <v>0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2.75">
      <c r="A45" s="5" t="s">
        <v>100</v>
      </c>
      <c r="B45" s="5"/>
      <c r="C45" s="5"/>
      <c r="D45" s="5"/>
      <c r="E45" s="6">
        <f>E46+E47</f>
        <v>46</v>
      </c>
      <c r="F45" s="6"/>
      <c r="G45" s="6">
        <f>G46+G47</f>
        <v>1492</v>
      </c>
      <c r="H45" s="6"/>
      <c r="I45" s="6">
        <f t="shared" si="0"/>
        <v>32.43478260869565</v>
      </c>
      <c r="J45" s="6"/>
      <c r="K45" s="6">
        <f>K46+K47</f>
        <v>4528</v>
      </c>
      <c r="L45" s="6"/>
      <c r="M45" s="6">
        <f>M46+M47</f>
        <v>3</v>
      </c>
      <c r="N45" s="6"/>
      <c r="O45" s="6">
        <f>O46+O47</f>
        <v>78</v>
      </c>
      <c r="P45" s="6"/>
      <c r="Q45" s="6">
        <f t="shared" si="1"/>
        <v>26</v>
      </c>
      <c r="R45" s="6"/>
      <c r="S45" s="6">
        <f>S46+S47</f>
        <v>26</v>
      </c>
      <c r="T45" s="6"/>
      <c r="U45" s="6">
        <f>U46+U47</f>
        <v>16</v>
      </c>
      <c r="V45" s="6"/>
      <c r="W45" s="6">
        <f>W46+W47</f>
        <v>49</v>
      </c>
      <c r="X45" s="6"/>
      <c r="Y45" s="6">
        <f>Y46+Y47</f>
        <v>1586</v>
      </c>
      <c r="Z45" s="6"/>
      <c r="AA45" s="6">
        <f>AA46+AA47</f>
        <v>4603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2.75">
      <c r="A46" s="4" t="s">
        <v>101</v>
      </c>
      <c r="B46" s="4"/>
      <c r="C46" s="4"/>
      <c r="D46" s="4"/>
      <c r="E46" s="7">
        <v>34</v>
      </c>
      <c r="F46" s="7"/>
      <c r="G46" s="7">
        <v>1292</v>
      </c>
      <c r="H46" s="7"/>
      <c r="I46" s="7">
        <f t="shared" si="0"/>
        <v>38</v>
      </c>
      <c r="J46" s="7"/>
      <c r="K46" s="7">
        <v>3928</v>
      </c>
      <c r="L46" s="7"/>
      <c r="M46" s="7">
        <v>2</v>
      </c>
      <c r="N46" s="7"/>
      <c r="O46" s="7">
        <v>52</v>
      </c>
      <c r="P46" s="7"/>
      <c r="Q46" s="7">
        <f t="shared" si="1"/>
        <v>26</v>
      </c>
      <c r="R46" s="7"/>
      <c r="S46" s="7">
        <v>0</v>
      </c>
      <c r="T46" s="7"/>
      <c r="U46" s="7">
        <v>14</v>
      </c>
      <c r="V46" s="7"/>
      <c r="W46" s="7">
        <v>43</v>
      </c>
      <c r="X46" s="7"/>
      <c r="Y46" s="7">
        <f>G46+O46+U46+AF46</f>
        <v>1358</v>
      </c>
      <c r="Z46" s="7"/>
      <c r="AA46" s="7">
        <f>K46+S46+W46+AG46</f>
        <v>3971</v>
      </c>
      <c r="AB46" s="4"/>
      <c r="AC46" s="4"/>
      <c r="AD46" s="4"/>
      <c r="AE46" s="4">
        <v>0</v>
      </c>
      <c r="AF46" s="4">
        <v>0</v>
      </c>
      <c r="AG46" s="4">
        <v>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>
      <c r="A47" s="4" t="s">
        <v>102</v>
      </c>
      <c r="B47" s="4"/>
      <c r="C47" s="4"/>
      <c r="D47" s="4"/>
      <c r="E47" s="7">
        <v>12</v>
      </c>
      <c r="F47" s="7"/>
      <c r="G47" s="7">
        <v>200</v>
      </c>
      <c r="H47" s="7"/>
      <c r="I47" s="7">
        <f t="shared" si="0"/>
        <v>16.666666666666668</v>
      </c>
      <c r="J47" s="7"/>
      <c r="K47" s="7">
        <v>600</v>
      </c>
      <c r="L47" s="7"/>
      <c r="M47" s="7">
        <v>1</v>
      </c>
      <c r="N47" s="7"/>
      <c r="O47" s="7">
        <v>26</v>
      </c>
      <c r="P47" s="7"/>
      <c r="Q47" s="7">
        <f t="shared" si="1"/>
        <v>26</v>
      </c>
      <c r="R47" s="7"/>
      <c r="S47" s="7">
        <v>26</v>
      </c>
      <c r="T47" s="7"/>
      <c r="U47" s="7">
        <v>2</v>
      </c>
      <c r="V47" s="7"/>
      <c r="W47" s="7">
        <v>6</v>
      </c>
      <c r="X47" s="7"/>
      <c r="Y47" s="7">
        <f>G47+O47+U47+AF47</f>
        <v>228</v>
      </c>
      <c r="Z47" s="7"/>
      <c r="AA47" s="7">
        <f>K47+S47+W47+AG47</f>
        <v>632</v>
      </c>
      <c r="AB47" s="4"/>
      <c r="AC47" s="4"/>
      <c r="AD47" s="4"/>
      <c r="AE47" s="4">
        <v>0</v>
      </c>
      <c r="AF47" s="4">
        <v>0</v>
      </c>
      <c r="AG47" s="4">
        <v>0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>
      <c r="A48" s="5" t="s">
        <v>103</v>
      </c>
      <c r="B48" s="5"/>
      <c r="C48" s="5"/>
      <c r="D48" s="5"/>
      <c r="E48" s="6">
        <v>69</v>
      </c>
      <c r="F48" s="6"/>
      <c r="G48" s="6">
        <v>3071</v>
      </c>
      <c r="H48" s="6"/>
      <c r="I48" s="6">
        <f t="shared" si="0"/>
        <v>44.507246376811594</v>
      </c>
      <c r="J48" s="6"/>
      <c r="K48" s="6">
        <v>9380</v>
      </c>
      <c r="L48" s="6"/>
      <c r="M48" s="6">
        <v>22</v>
      </c>
      <c r="N48" s="6"/>
      <c r="O48" s="6">
        <v>780</v>
      </c>
      <c r="P48" s="6"/>
      <c r="Q48" s="6">
        <f t="shared" si="1"/>
        <v>35.45454545454545</v>
      </c>
      <c r="R48" s="6"/>
      <c r="S48" s="6">
        <v>780</v>
      </c>
      <c r="T48" s="6"/>
      <c r="U48" s="6">
        <v>74</v>
      </c>
      <c r="V48" s="6"/>
      <c r="W48" s="6">
        <v>178</v>
      </c>
      <c r="X48" s="6"/>
      <c r="Y48" s="6">
        <f>G48+O48+U48+AF48</f>
        <v>3925</v>
      </c>
      <c r="Z48" s="6"/>
      <c r="AA48" s="6">
        <f>K48+S48+W48+AG48</f>
        <v>10338</v>
      </c>
      <c r="AB48" s="5"/>
      <c r="AC48" s="5"/>
      <c r="AD48" s="5"/>
      <c r="AE48" s="5">
        <v>0</v>
      </c>
      <c r="AF48" s="5">
        <v>0</v>
      </c>
      <c r="AG48" s="5">
        <v>0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2.75">
      <c r="A49" s="5" t="s">
        <v>104</v>
      </c>
      <c r="B49" s="5"/>
      <c r="C49" s="5"/>
      <c r="D49" s="5"/>
      <c r="E49" s="6">
        <v>34</v>
      </c>
      <c r="F49" s="6"/>
      <c r="G49" s="6">
        <v>922</v>
      </c>
      <c r="H49" s="6"/>
      <c r="I49" s="6">
        <f t="shared" si="0"/>
        <v>27.11764705882353</v>
      </c>
      <c r="J49" s="6"/>
      <c r="K49" s="6">
        <v>2752</v>
      </c>
      <c r="L49" s="6"/>
      <c r="M49" s="6">
        <v>0</v>
      </c>
      <c r="N49" s="6"/>
      <c r="O49" s="6">
        <v>0</v>
      </c>
      <c r="P49" s="6"/>
      <c r="Q49" s="6" t="e">
        <f t="shared" si="1"/>
        <v>#DIV/0!</v>
      </c>
      <c r="R49" s="6"/>
      <c r="S49" s="6">
        <v>0</v>
      </c>
      <c r="T49" s="6"/>
      <c r="U49" s="6">
        <v>4</v>
      </c>
      <c r="V49" s="6"/>
      <c r="W49" s="6">
        <v>11</v>
      </c>
      <c r="X49" s="6"/>
      <c r="Y49" s="6">
        <f>G49+O49+U49+AF49</f>
        <v>926</v>
      </c>
      <c r="Z49" s="6"/>
      <c r="AA49" s="6">
        <f>K49+S49+W49+AG49</f>
        <v>2763</v>
      </c>
      <c r="AB49" s="5"/>
      <c r="AC49" s="5"/>
      <c r="AD49" s="5"/>
      <c r="AE49" s="5">
        <v>0</v>
      </c>
      <c r="AF49" s="5">
        <v>0</v>
      </c>
      <c r="AG49" s="5">
        <v>0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2.75">
      <c r="A50" s="5" t="s">
        <v>105</v>
      </c>
      <c r="B50" s="5"/>
      <c r="C50" s="5"/>
      <c r="D50" s="5"/>
      <c r="E50" s="6">
        <f>SUM(E51:E53)</f>
        <v>68</v>
      </c>
      <c r="F50" s="6"/>
      <c r="G50" s="6">
        <f>SUM(G51:G53)</f>
        <v>3436</v>
      </c>
      <c r="H50" s="6"/>
      <c r="I50" s="6">
        <f t="shared" si="0"/>
        <v>50.529411764705884</v>
      </c>
      <c r="J50" s="6"/>
      <c r="K50" s="6">
        <f>SUM(K51:K53)</f>
        <v>10485</v>
      </c>
      <c r="L50" s="6"/>
      <c r="M50" s="6">
        <f>SUM(M51:M53)</f>
        <v>8</v>
      </c>
      <c r="N50" s="6"/>
      <c r="O50" s="6">
        <f>SUM(O51:O53)</f>
        <v>145</v>
      </c>
      <c r="P50" s="6"/>
      <c r="Q50" s="6">
        <f t="shared" si="1"/>
        <v>18.125</v>
      </c>
      <c r="R50" s="6"/>
      <c r="S50" s="6">
        <f>SUM(S51:S53)</f>
        <v>0</v>
      </c>
      <c r="T50" s="6"/>
      <c r="U50" s="6">
        <f>SUM(U51:U53)</f>
        <v>34</v>
      </c>
      <c r="V50" s="6"/>
      <c r="W50" s="6">
        <f>SUM(W51:W53)</f>
        <v>89</v>
      </c>
      <c r="X50" s="6"/>
      <c r="Y50" s="6">
        <f>SUM(Y51:Y53)</f>
        <v>3615</v>
      </c>
      <c r="Z50" s="6"/>
      <c r="AA50" s="6">
        <f>SUM(AA51:AA53)</f>
        <v>10574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2.75">
      <c r="A51" s="4" t="s">
        <v>106</v>
      </c>
      <c r="B51" s="4"/>
      <c r="C51" s="4"/>
      <c r="D51" s="4"/>
      <c r="E51" s="7">
        <v>16</v>
      </c>
      <c r="F51" s="7"/>
      <c r="G51" s="7">
        <v>777</v>
      </c>
      <c r="H51" s="7"/>
      <c r="I51" s="7">
        <f t="shared" si="0"/>
        <v>48.5625</v>
      </c>
      <c r="J51" s="7"/>
      <c r="K51" s="7">
        <v>2371</v>
      </c>
      <c r="L51" s="7"/>
      <c r="M51" s="7">
        <v>2</v>
      </c>
      <c r="N51" s="7"/>
      <c r="O51" s="7">
        <v>39</v>
      </c>
      <c r="P51" s="7"/>
      <c r="Q51" s="7">
        <f t="shared" si="1"/>
        <v>19.5</v>
      </c>
      <c r="R51" s="7"/>
      <c r="S51" s="7">
        <v>0</v>
      </c>
      <c r="T51" s="7"/>
      <c r="U51" s="7">
        <v>4</v>
      </c>
      <c r="V51" s="7"/>
      <c r="W51" s="7">
        <v>12</v>
      </c>
      <c r="X51" s="7"/>
      <c r="Y51" s="7">
        <f>G51+O51+U51+AF51</f>
        <v>820</v>
      </c>
      <c r="Z51" s="7"/>
      <c r="AA51" s="7">
        <f>K51+S51+W51+AG51</f>
        <v>2383</v>
      </c>
      <c r="AB51" s="4"/>
      <c r="AC51" s="4"/>
      <c r="AD51" s="4"/>
      <c r="AE51" s="4">
        <v>0</v>
      </c>
      <c r="AF51" s="4">
        <v>0</v>
      </c>
      <c r="AG51" s="4">
        <v>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>
      <c r="A52" s="4" t="s">
        <v>107</v>
      </c>
      <c r="B52" s="4"/>
      <c r="C52" s="4"/>
      <c r="D52" s="4"/>
      <c r="E52" s="7">
        <v>35</v>
      </c>
      <c r="F52" s="7"/>
      <c r="G52" s="7">
        <v>2245</v>
      </c>
      <c r="H52" s="7"/>
      <c r="I52" s="7">
        <f t="shared" si="0"/>
        <v>64.14285714285714</v>
      </c>
      <c r="J52" s="7"/>
      <c r="K52" s="7">
        <v>6842</v>
      </c>
      <c r="L52" s="7"/>
      <c r="M52" s="7">
        <v>6</v>
      </c>
      <c r="N52" s="7"/>
      <c r="O52" s="7">
        <v>106</v>
      </c>
      <c r="P52" s="7"/>
      <c r="Q52" s="7">
        <f t="shared" si="1"/>
        <v>17.666666666666668</v>
      </c>
      <c r="R52" s="7"/>
      <c r="S52" s="7">
        <v>0</v>
      </c>
      <c r="T52" s="7"/>
      <c r="U52" s="7">
        <v>22</v>
      </c>
      <c r="V52" s="7"/>
      <c r="W52" s="7">
        <v>56</v>
      </c>
      <c r="X52" s="7"/>
      <c r="Y52" s="7">
        <f>G52+O52+U52+AF52</f>
        <v>2373</v>
      </c>
      <c r="Z52" s="7"/>
      <c r="AA52" s="7">
        <f>K52+S52+W52+AG52</f>
        <v>6898</v>
      </c>
      <c r="AB52" s="4"/>
      <c r="AC52" s="4"/>
      <c r="AD52" s="4"/>
      <c r="AE52" s="4">
        <v>0</v>
      </c>
      <c r="AF52" s="4">
        <v>0</v>
      </c>
      <c r="AG52" s="4">
        <v>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>
      <c r="A53" s="4" t="s">
        <v>108</v>
      </c>
      <c r="B53" s="4"/>
      <c r="C53" s="4"/>
      <c r="D53" s="4"/>
      <c r="E53" s="7">
        <v>17</v>
      </c>
      <c r="F53" s="7"/>
      <c r="G53" s="7">
        <v>414</v>
      </c>
      <c r="H53" s="7"/>
      <c r="I53" s="7">
        <f t="shared" si="0"/>
        <v>24.352941176470587</v>
      </c>
      <c r="J53" s="7"/>
      <c r="K53" s="7">
        <v>1272</v>
      </c>
      <c r="L53" s="7"/>
      <c r="M53" s="7">
        <v>0</v>
      </c>
      <c r="N53" s="7"/>
      <c r="O53" s="7">
        <v>0</v>
      </c>
      <c r="P53" s="7"/>
      <c r="Q53" s="7" t="e">
        <f t="shared" si="1"/>
        <v>#DIV/0!</v>
      </c>
      <c r="R53" s="7"/>
      <c r="S53" s="7">
        <v>0</v>
      </c>
      <c r="T53" s="7"/>
      <c r="U53" s="7">
        <v>8</v>
      </c>
      <c r="V53" s="7"/>
      <c r="W53" s="7">
        <v>21</v>
      </c>
      <c r="X53" s="7"/>
      <c r="Y53" s="7">
        <f>G53+O53+U53+AF53</f>
        <v>422</v>
      </c>
      <c r="Z53" s="7"/>
      <c r="AA53" s="7">
        <f>K53+S53+W53+AG53</f>
        <v>1293</v>
      </c>
      <c r="AB53" s="4"/>
      <c r="AC53" s="4"/>
      <c r="AD53" s="4"/>
      <c r="AE53" s="4">
        <v>0</v>
      </c>
      <c r="AF53" s="4">
        <v>0</v>
      </c>
      <c r="AG53" s="4">
        <v>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5:2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56" ht="12.75">
      <c r="A55" s="5" t="s">
        <v>109</v>
      </c>
      <c r="B55" s="5"/>
      <c r="C55" s="5"/>
      <c r="D55" s="5"/>
      <c r="E55" s="6">
        <v>242</v>
      </c>
      <c r="F55" s="6"/>
      <c r="G55" s="6">
        <v>8541</v>
      </c>
      <c r="H55" s="6"/>
      <c r="I55" s="6">
        <v>35.29338842975206</v>
      </c>
      <c r="J55" s="6"/>
      <c r="K55" s="6">
        <v>25623</v>
      </c>
      <c r="L55" s="6"/>
      <c r="M55" s="6">
        <v>0</v>
      </c>
      <c r="N55" s="6"/>
      <c r="O55" s="6">
        <v>0</v>
      </c>
      <c r="P55" s="6"/>
      <c r="Q55" s="6" t="e">
        <v>#NUM!</v>
      </c>
      <c r="R55" s="6"/>
      <c r="S55" s="6">
        <v>0</v>
      </c>
      <c r="T55" s="6"/>
      <c r="U55" s="6">
        <v>167</v>
      </c>
      <c r="V55" s="6"/>
      <c r="W55" s="6">
        <v>400</v>
      </c>
      <c r="X55" s="6"/>
      <c r="Y55" s="6">
        <v>8708</v>
      </c>
      <c r="Z55" s="6"/>
      <c r="AA55" s="6">
        <v>26023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2.75">
      <c r="A56" s="5" t="s">
        <v>110</v>
      </c>
      <c r="B56" s="5"/>
      <c r="C56" s="5"/>
      <c r="D56" s="5"/>
      <c r="E56" s="6">
        <v>27</v>
      </c>
      <c r="F56" s="6"/>
      <c r="G56" s="6">
        <v>800</v>
      </c>
      <c r="H56" s="6"/>
      <c r="I56" s="6">
        <f aca="true" t="shared" si="6" ref="I56:I66">G56/E56</f>
        <v>29.62962962962963</v>
      </c>
      <c r="J56" s="6"/>
      <c r="K56" s="6">
        <v>2400</v>
      </c>
      <c r="L56" s="6"/>
      <c r="M56" s="6">
        <v>0</v>
      </c>
      <c r="N56" s="6"/>
      <c r="O56" s="6">
        <v>0</v>
      </c>
      <c r="P56" s="6"/>
      <c r="Q56" s="6" t="e">
        <f aca="true" t="shared" si="7" ref="Q56:Q66">O56/M56</f>
        <v>#DIV/0!</v>
      </c>
      <c r="R56" s="6"/>
      <c r="S56" s="6">
        <v>0</v>
      </c>
      <c r="T56" s="6"/>
      <c r="U56" s="6">
        <v>7</v>
      </c>
      <c r="V56" s="6"/>
      <c r="W56" s="6">
        <v>21</v>
      </c>
      <c r="X56" s="6"/>
      <c r="Y56" s="6">
        <f>G56+O56+U56+AF56</f>
        <v>807</v>
      </c>
      <c r="Z56" s="6"/>
      <c r="AA56" s="6">
        <f>K56+S56+W56+AG56</f>
        <v>2421</v>
      </c>
      <c r="AB56" s="5"/>
      <c r="AC56" s="5"/>
      <c r="AD56" s="5"/>
      <c r="AE56" s="5">
        <v>0</v>
      </c>
      <c r="AF56" s="5">
        <v>0</v>
      </c>
      <c r="AG56" s="5">
        <v>0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2.75">
      <c r="A57" s="5" t="s">
        <v>111</v>
      </c>
      <c r="B57" s="5"/>
      <c r="C57" s="5"/>
      <c r="D57" s="5"/>
      <c r="E57" s="6">
        <v>42</v>
      </c>
      <c r="F57" s="6"/>
      <c r="G57" s="6">
        <v>1632</v>
      </c>
      <c r="H57" s="6"/>
      <c r="I57" s="6">
        <f t="shared" si="6"/>
        <v>38.857142857142854</v>
      </c>
      <c r="J57" s="6"/>
      <c r="K57" s="6">
        <v>4896</v>
      </c>
      <c r="L57" s="6"/>
      <c r="M57" s="6">
        <v>0</v>
      </c>
      <c r="N57" s="6"/>
      <c r="O57" s="6">
        <v>0</v>
      </c>
      <c r="P57" s="6"/>
      <c r="Q57" s="6" t="e">
        <f t="shared" si="7"/>
        <v>#DIV/0!</v>
      </c>
      <c r="R57" s="6"/>
      <c r="S57" s="6">
        <v>0</v>
      </c>
      <c r="T57" s="6"/>
      <c r="U57" s="6">
        <v>32</v>
      </c>
      <c r="V57" s="6"/>
      <c r="W57" s="6">
        <v>61</v>
      </c>
      <c r="X57" s="6"/>
      <c r="Y57" s="6">
        <f>G57+O57+U57+AF57</f>
        <v>1664</v>
      </c>
      <c r="Z57" s="6"/>
      <c r="AA57" s="6">
        <f>K57+S57+W57+AG57</f>
        <v>4957</v>
      </c>
      <c r="AB57" s="5"/>
      <c r="AC57" s="5"/>
      <c r="AD57" s="5"/>
      <c r="AE57" s="5">
        <v>0</v>
      </c>
      <c r="AF57" s="5">
        <v>0</v>
      </c>
      <c r="AG57" s="5">
        <v>0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2.75">
      <c r="A58" s="5" t="s">
        <v>112</v>
      </c>
      <c r="B58" s="5"/>
      <c r="C58" s="5"/>
      <c r="D58" s="5"/>
      <c r="E58" s="6">
        <v>44</v>
      </c>
      <c r="F58" s="6"/>
      <c r="G58" s="6">
        <v>1706</v>
      </c>
      <c r="H58" s="6"/>
      <c r="I58" s="6">
        <f t="shared" si="6"/>
        <v>38.77272727272727</v>
      </c>
      <c r="J58" s="6"/>
      <c r="K58" s="6">
        <v>5118</v>
      </c>
      <c r="L58" s="6"/>
      <c r="M58" s="6">
        <v>0</v>
      </c>
      <c r="N58" s="6"/>
      <c r="O58" s="6">
        <v>0</v>
      </c>
      <c r="P58" s="6"/>
      <c r="Q58" s="6" t="e">
        <f t="shared" si="7"/>
        <v>#DIV/0!</v>
      </c>
      <c r="R58" s="6"/>
      <c r="S58" s="6">
        <v>0</v>
      </c>
      <c r="T58" s="6"/>
      <c r="U58" s="6">
        <v>26</v>
      </c>
      <c r="V58" s="6"/>
      <c r="W58" s="6">
        <v>78</v>
      </c>
      <c r="X58" s="6"/>
      <c r="Y58" s="6">
        <f>G58+O58+U58+AF58</f>
        <v>1732</v>
      </c>
      <c r="Z58" s="6"/>
      <c r="AA58" s="6">
        <f>K58+S58+W58+AG58</f>
        <v>5196</v>
      </c>
      <c r="AB58" s="5"/>
      <c r="AC58" s="5"/>
      <c r="AD58" s="5"/>
      <c r="AE58" s="5">
        <v>0</v>
      </c>
      <c r="AF58" s="5">
        <v>0</v>
      </c>
      <c r="AG58" s="5">
        <v>0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2.75">
      <c r="A59" s="5" t="s">
        <v>113</v>
      </c>
      <c r="B59" s="5"/>
      <c r="C59" s="5"/>
      <c r="D59" s="5"/>
      <c r="E59" s="6">
        <f>E60+E61</f>
        <v>30</v>
      </c>
      <c r="F59" s="6"/>
      <c r="G59" s="6">
        <f>G60+G61</f>
        <v>1100</v>
      </c>
      <c r="H59" s="6"/>
      <c r="I59" s="6">
        <f t="shared" si="6"/>
        <v>36.666666666666664</v>
      </c>
      <c r="J59" s="6"/>
      <c r="K59" s="6">
        <f>K60+K61</f>
        <v>3300</v>
      </c>
      <c r="L59" s="6"/>
      <c r="M59" s="6">
        <f>M60+M61</f>
        <v>0</v>
      </c>
      <c r="N59" s="6"/>
      <c r="O59" s="6">
        <f>O60+O61</f>
        <v>0</v>
      </c>
      <c r="P59" s="6"/>
      <c r="Q59" s="6" t="e">
        <f t="shared" si="7"/>
        <v>#DIV/0!</v>
      </c>
      <c r="R59" s="6"/>
      <c r="S59" s="6">
        <f>S60+S61</f>
        <v>0</v>
      </c>
      <c r="T59" s="6"/>
      <c r="U59" s="6">
        <f>U60+U61</f>
        <v>23</v>
      </c>
      <c r="V59" s="6"/>
      <c r="W59" s="6">
        <f>W60+W61</f>
        <v>59</v>
      </c>
      <c r="X59" s="6"/>
      <c r="Y59" s="6">
        <f>Y60+Y61</f>
        <v>1123</v>
      </c>
      <c r="Z59" s="6"/>
      <c r="AA59" s="6">
        <f>AA60+AA61</f>
        <v>3359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2.75">
      <c r="A60" s="4" t="s">
        <v>114</v>
      </c>
      <c r="B60" s="4"/>
      <c r="C60" s="4"/>
      <c r="D60" s="4"/>
      <c r="E60" s="7">
        <v>11</v>
      </c>
      <c r="F60" s="7"/>
      <c r="G60" s="7">
        <v>469</v>
      </c>
      <c r="H60" s="7"/>
      <c r="I60" s="7">
        <f t="shared" si="6"/>
        <v>42.63636363636363</v>
      </c>
      <c r="J60" s="7"/>
      <c r="K60" s="7">
        <v>1407</v>
      </c>
      <c r="L60" s="7"/>
      <c r="M60" s="7">
        <v>0</v>
      </c>
      <c r="N60" s="7"/>
      <c r="O60" s="7">
        <v>0</v>
      </c>
      <c r="P60" s="7"/>
      <c r="Q60" s="7" t="e">
        <f t="shared" si="7"/>
        <v>#DIV/0!</v>
      </c>
      <c r="R60" s="7"/>
      <c r="S60" s="7">
        <v>0</v>
      </c>
      <c r="T60" s="7"/>
      <c r="U60" s="7">
        <v>0</v>
      </c>
      <c r="V60" s="7"/>
      <c r="W60" s="7">
        <v>0</v>
      </c>
      <c r="X60" s="7"/>
      <c r="Y60" s="7">
        <f>G60+O60+U60+AF60</f>
        <v>469</v>
      </c>
      <c r="Z60" s="7"/>
      <c r="AA60" s="7">
        <f>K60+S60+W60+AG60</f>
        <v>1407</v>
      </c>
      <c r="AB60" s="4"/>
      <c r="AC60" s="4"/>
      <c r="AD60" s="4"/>
      <c r="AE60" s="4">
        <v>0</v>
      </c>
      <c r="AF60" s="4">
        <v>0</v>
      </c>
      <c r="AG60" s="4">
        <v>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.75">
      <c r="A61" s="4" t="s">
        <v>115</v>
      </c>
      <c r="B61" s="4"/>
      <c r="C61" s="4"/>
      <c r="D61" s="4"/>
      <c r="E61" s="7">
        <v>19</v>
      </c>
      <c r="F61" s="7"/>
      <c r="G61" s="7">
        <v>631</v>
      </c>
      <c r="H61" s="7"/>
      <c r="I61" s="7">
        <f t="shared" si="6"/>
        <v>33.21052631578947</v>
      </c>
      <c r="J61" s="7"/>
      <c r="K61" s="7">
        <v>1893</v>
      </c>
      <c r="L61" s="7"/>
      <c r="M61" s="7">
        <v>0</v>
      </c>
      <c r="N61" s="7"/>
      <c r="O61" s="7">
        <v>0</v>
      </c>
      <c r="P61" s="7"/>
      <c r="Q61" s="7" t="e">
        <f t="shared" si="7"/>
        <v>#DIV/0!</v>
      </c>
      <c r="R61" s="7"/>
      <c r="S61" s="7">
        <v>0</v>
      </c>
      <c r="T61" s="7"/>
      <c r="U61" s="7">
        <v>23</v>
      </c>
      <c r="V61" s="7"/>
      <c r="W61" s="7">
        <v>59</v>
      </c>
      <c r="X61" s="7"/>
      <c r="Y61" s="7">
        <f>G61+O61+U61+AF61</f>
        <v>654</v>
      </c>
      <c r="Z61" s="7"/>
      <c r="AA61" s="7">
        <f>K61+S61+W61+AG61</f>
        <v>1952</v>
      </c>
      <c r="AB61" s="4"/>
      <c r="AC61" s="4"/>
      <c r="AD61" s="4"/>
      <c r="AE61" s="4">
        <v>0</v>
      </c>
      <c r="AF61" s="4">
        <v>0</v>
      </c>
      <c r="AG61" s="4">
        <v>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.75">
      <c r="A62" s="5" t="s">
        <v>116</v>
      </c>
      <c r="B62" s="5"/>
      <c r="C62" s="5"/>
      <c r="D62" s="5"/>
      <c r="E62" s="6">
        <v>41</v>
      </c>
      <c r="F62" s="6"/>
      <c r="G62" s="6">
        <v>1252</v>
      </c>
      <c r="H62" s="6"/>
      <c r="I62" s="6">
        <f t="shared" si="6"/>
        <v>30.536585365853657</v>
      </c>
      <c r="J62" s="6"/>
      <c r="K62" s="6">
        <v>3756</v>
      </c>
      <c r="L62" s="6"/>
      <c r="M62" s="6">
        <v>0</v>
      </c>
      <c r="N62" s="6"/>
      <c r="O62" s="6">
        <v>0</v>
      </c>
      <c r="P62" s="6"/>
      <c r="Q62" s="6" t="e">
        <f t="shared" si="7"/>
        <v>#DIV/0!</v>
      </c>
      <c r="R62" s="6"/>
      <c r="S62" s="6">
        <v>0</v>
      </c>
      <c r="T62" s="6"/>
      <c r="U62" s="6">
        <v>24</v>
      </c>
      <c r="V62" s="6"/>
      <c r="W62" s="6">
        <v>61</v>
      </c>
      <c r="X62" s="6"/>
      <c r="Y62" s="6">
        <f>G62+O62+U62+AF62</f>
        <v>1276</v>
      </c>
      <c r="Z62" s="6"/>
      <c r="AA62" s="6">
        <f>K62+S62+W62+AG62</f>
        <v>3817</v>
      </c>
      <c r="AB62" s="5"/>
      <c r="AC62" s="5"/>
      <c r="AD62" s="5"/>
      <c r="AE62" s="5">
        <v>0</v>
      </c>
      <c r="AF62" s="5">
        <v>0</v>
      </c>
      <c r="AG62" s="5">
        <v>0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2.75">
      <c r="A63" s="5" t="s">
        <v>117</v>
      </c>
      <c r="B63" s="5"/>
      <c r="C63" s="5"/>
      <c r="D63" s="5"/>
      <c r="E63" s="6">
        <f>E64+E65</f>
        <v>39</v>
      </c>
      <c r="F63" s="6"/>
      <c r="G63" s="6">
        <f>G64+G65</f>
        <v>1422</v>
      </c>
      <c r="H63" s="6"/>
      <c r="I63" s="6">
        <f t="shared" si="6"/>
        <v>36.46153846153846</v>
      </c>
      <c r="J63" s="6"/>
      <c r="K63" s="6">
        <f>K64+K65</f>
        <v>4266</v>
      </c>
      <c r="L63" s="6"/>
      <c r="M63" s="6">
        <f>M64+M65</f>
        <v>0</v>
      </c>
      <c r="N63" s="6"/>
      <c r="O63" s="6">
        <f>O64+O65</f>
        <v>0</v>
      </c>
      <c r="P63" s="6"/>
      <c r="Q63" s="6" t="e">
        <f t="shared" si="7"/>
        <v>#DIV/0!</v>
      </c>
      <c r="R63" s="6"/>
      <c r="S63" s="6">
        <f>S64+S65</f>
        <v>0</v>
      </c>
      <c r="T63" s="6"/>
      <c r="U63" s="6">
        <f>U64+U65</f>
        <v>33</v>
      </c>
      <c r="V63" s="6"/>
      <c r="W63" s="6">
        <f>W64+W65</f>
        <v>69</v>
      </c>
      <c r="X63" s="6"/>
      <c r="Y63" s="6">
        <f>Y64+Y65</f>
        <v>1455</v>
      </c>
      <c r="Z63" s="6"/>
      <c r="AA63" s="6">
        <f>AA64+AA65</f>
        <v>4335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2.75">
      <c r="A64" s="4" t="s">
        <v>118</v>
      </c>
      <c r="B64" s="4"/>
      <c r="C64" s="4"/>
      <c r="D64" s="4"/>
      <c r="E64" s="7">
        <v>24</v>
      </c>
      <c r="F64" s="7"/>
      <c r="G64" s="7">
        <v>908</v>
      </c>
      <c r="H64" s="7"/>
      <c r="I64" s="7">
        <f t="shared" si="6"/>
        <v>37.833333333333336</v>
      </c>
      <c r="J64" s="7"/>
      <c r="K64" s="7">
        <v>2724</v>
      </c>
      <c r="L64" s="7"/>
      <c r="M64" s="7">
        <v>0</v>
      </c>
      <c r="N64" s="7"/>
      <c r="O64" s="7">
        <v>0</v>
      </c>
      <c r="P64" s="7"/>
      <c r="Q64" s="7" t="e">
        <f t="shared" si="7"/>
        <v>#DIV/0!</v>
      </c>
      <c r="R64" s="7"/>
      <c r="S64" s="7">
        <v>0</v>
      </c>
      <c r="T64" s="7"/>
      <c r="U64" s="7">
        <v>31</v>
      </c>
      <c r="V64" s="7"/>
      <c r="W64" s="7">
        <v>69</v>
      </c>
      <c r="X64" s="7"/>
      <c r="Y64" s="7">
        <f>G64+O64+U64+AF64</f>
        <v>939</v>
      </c>
      <c r="Z64" s="7"/>
      <c r="AA64" s="7">
        <f>K64+S64+W64+AG64</f>
        <v>2793</v>
      </c>
      <c r="AB64" s="4"/>
      <c r="AC64" s="4"/>
      <c r="AD64" s="4"/>
      <c r="AE64" s="4">
        <v>0</v>
      </c>
      <c r="AF64" s="4">
        <v>0</v>
      </c>
      <c r="AG64" s="4">
        <v>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>
      <c r="A65" s="4" t="s">
        <v>119</v>
      </c>
      <c r="B65" s="4"/>
      <c r="C65" s="4"/>
      <c r="D65" s="4"/>
      <c r="E65" s="7">
        <v>15</v>
      </c>
      <c r="F65" s="7"/>
      <c r="G65" s="7">
        <v>514</v>
      </c>
      <c r="H65" s="7"/>
      <c r="I65" s="7">
        <f t="shared" si="6"/>
        <v>34.266666666666666</v>
      </c>
      <c r="J65" s="7"/>
      <c r="K65" s="7">
        <v>1542</v>
      </c>
      <c r="L65" s="7"/>
      <c r="M65" s="7">
        <v>0</v>
      </c>
      <c r="N65" s="7"/>
      <c r="O65" s="7">
        <v>0</v>
      </c>
      <c r="P65" s="7"/>
      <c r="Q65" s="7" t="e">
        <f t="shared" si="7"/>
        <v>#DIV/0!</v>
      </c>
      <c r="R65" s="7"/>
      <c r="S65" s="7">
        <v>0</v>
      </c>
      <c r="T65" s="7"/>
      <c r="U65" s="7">
        <v>2</v>
      </c>
      <c r="V65" s="7"/>
      <c r="W65" s="7">
        <v>0</v>
      </c>
      <c r="X65" s="7"/>
      <c r="Y65" s="7">
        <f>G65+O65+U65+AF65</f>
        <v>516</v>
      </c>
      <c r="Z65" s="7"/>
      <c r="AA65" s="7">
        <f>K65+S65+W65+AG65</f>
        <v>1542</v>
      </c>
      <c r="AB65" s="4"/>
      <c r="AC65" s="4"/>
      <c r="AD65" s="4"/>
      <c r="AE65" s="4">
        <v>0</v>
      </c>
      <c r="AF65" s="4">
        <v>0</v>
      </c>
      <c r="AG65" s="4">
        <v>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.75">
      <c r="A66" s="5" t="s">
        <v>120</v>
      </c>
      <c r="B66" s="5"/>
      <c r="C66" s="5"/>
      <c r="D66" s="5"/>
      <c r="E66" s="6">
        <v>19</v>
      </c>
      <c r="F66" s="6"/>
      <c r="G66" s="6">
        <v>629</v>
      </c>
      <c r="H66" s="6"/>
      <c r="I66" s="6">
        <f t="shared" si="6"/>
        <v>33.10526315789474</v>
      </c>
      <c r="J66" s="6"/>
      <c r="K66" s="6">
        <v>1887</v>
      </c>
      <c r="L66" s="6"/>
      <c r="M66" s="6">
        <v>0</v>
      </c>
      <c r="N66" s="6"/>
      <c r="O66" s="6">
        <v>0</v>
      </c>
      <c r="P66" s="6"/>
      <c r="Q66" s="6" t="e">
        <f t="shared" si="7"/>
        <v>#DIV/0!</v>
      </c>
      <c r="R66" s="6"/>
      <c r="S66" s="6">
        <v>0</v>
      </c>
      <c r="T66" s="6"/>
      <c r="U66" s="6">
        <v>22</v>
      </c>
      <c r="V66" s="6"/>
      <c r="W66" s="6">
        <v>51</v>
      </c>
      <c r="X66" s="6"/>
      <c r="Y66" s="6">
        <f>G66+O66+U66+AF66</f>
        <v>651</v>
      </c>
      <c r="Z66" s="6"/>
      <c r="AA66" s="6">
        <f>K66+S66+W66+AG66</f>
        <v>1938</v>
      </c>
      <c r="AB66" s="5"/>
      <c r="AC66" s="5"/>
      <c r="AD66" s="5"/>
      <c r="AE66" s="5">
        <v>0</v>
      </c>
      <c r="AF66" s="5">
        <v>0</v>
      </c>
      <c r="AG66" s="5">
        <v>0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5:27" ht="12.75"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56" ht="12.75">
      <c r="A68" s="5" t="s">
        <v>37</v>
      </c>
      <c r="B68" s="5"/>
      <c r="C68" s="5"/>
      <c r="D68" s="5"/>
      <c r="E68" s="6">
        <v>117</v>
      </c>
      <c r="F68" s="6"/>
      <c r="G68" s="6">
        <v>3009</v>
      </c>
      <c r="H68" s="6"/>
      <c r="I68" s="6">
        <v>25.71794871794872</v>
      </c>
      <c r="J68" s="6"/>
      <c r="K68" s="6">
        <v>8598</v>
      </c>
      <c r="L68" s="6"/>
      <c r="M68" s="6">
        <v>0</v>
      </c>
      <c r="N68" s="6"/>
      <c r="O68" s="6">
        <v>0</v>
      </c>
      <c r="P68" s="6"/>
      <c r="Q68" s="6" t="e">
        <v>#NUM!</v>
      </c>
      <c r="R68" s="6"/>
      <c r="S68" s="6">
        <v>0</v>
      </c>
      <c r="T68" s="6"/>
      <c r="U68" s="6">
        <v>415</v>
      </c>
      <c r="V68" s="6"/>
      <c r="W68" s="6">
        <v>2476</v>
      </c>
      <c r="X68" s="6"/>
      <c r="Y68" s="6">
        <v>3424</v>
      </c>
      <c r="Z68" s="6"/>
      <c r="AA68" s="6">
        <v>11074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>
      <c r="A69" s="5" t="s">
        <v>38</v>
      </c>
      <c r="B69" s="5"/>
      <c r="C69" s="5"/>
      <c r="D69" s="5"/>
      <c r="E69" s="6">
        <v>16</v>
      </c>
      <c r="F69" s="6"/>
      <c r="G69" s="6">
        <v>636</v>
      </c>
      <c r="H69" s="6"/>
      <c r="I69" s="6">
        <f>G69/E69</f>
        <v>39.75</v>
      </c>
      <c r="J69" s="6"/>
      <c r="K69" s="6">
        <v>1908</v>
      </c>
      <c r="L69" s="6"/>
      <c r="M69" s="6">
        <v>0</v>
      </c>
      <c r="N69" s="6"/>
      <c r="O69" s="6">
        <v>0</v>
      </c>
      <c r="P69" s="6"/>
      <c r="Q69" s="6" t="e">
        <f>O69/M69</f>
        <v>#DIV/0!</v>
      </c>
      <c r="R69" s="6"/>
      <c r="S69" s="6">
        <v>0</v>
      </c>
      <c r="T69" s="6"/>
      <c r="U69" s="6">
        <v>129</v>
      </c>
      <c r="V69" s="6"/>
      <c r="W69" s="6">
        <v>257</v>
      </c>
      <c r="X69" s="6"/>
      <c r="Y69" s="6">
        <f>G69+O69+U69+AF69</f>
        <v>765</v>
      </c>
      <c r="Z69" s="6"/>
      <c r="AA69" s="6">
        <f>K69+S69+W69+AG69</f>
        <v>2165</v>
      </c>
      <c r="AB69" s="5"/>
      <c r="AC69" s="5"/>
      <c r="AD69" s="5"/>
      <c r="AE69" s="5">
        <v>0</v>
      </c>
      <c r="AF69" s="5">
        <v>0</v>
      </c>
      <c r="AG69" s="5">
        <v>0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2.75">
      <c r="A70" s="5" t="s">
        <v>39</v>
      </c>
      <c r="B70" s="5"/>
      <c r="C70" s="5"/>
      <c r="D70" s="5"/>
      <c r="E70" s="6">
        <v>39</v>
      </c>
      <c r="F70" s="6"/>
      <c r="G70" s="6">
        <v>1208</v>
      </c>
      <c r="H70" s="6"/>
      <c r="I70" s="6">
        <f>G70/E70</f>
        <v>30.974358974358974</v>
      </c>
      <c r="J70" s="6"/>
      <c r="K70" s="6">
        <v>3225</v>
      </c>
      <c r="L70" s="6"/>
      <c r="M70" s="6">
        <v>0</v>
      </c>
      <c r="N70" s="6"/>
      <c r="O70" s="6">
        <v>0</v>
      </c>
      <c r="P70" s="6"/>
      <c r="Q70" s="6" t="e">
        <f>O70/M70</f>
        <v>#DIV/0!</v>
      </c>
      <c r="R70" s="6"/>
      <c r="S70" s="6">
        <v>0</v>
      </c>
      <c r="T70" s="6"/>
      <c r="U70" s="6">
        <v>163</v>
      </c>
      <c r="V70" s="6"/>
      <c r="W70" s="6">
        <v>596</v>
      </c>
      <c r="X70" s="6"/>
      <c r="Y70" s="6">
        <f>G70+O70+U70+AF70</f>
        <v>1371</v>
      </c>
      <c r="Z70" s="6"/>
      <c r="AA70" s="6">
        <f>K70+S70+W70+AG70</f>
        <v>3821</v>
      </c>
      <c r="AB70" s="5"/>
      <c r="AC70" s="5"/>
      <c r="AD70" s="5"/>
      <c r="AE70" s="5">
        <v>0</v>
      </c>
      <c r="AF70" s="5">
        <v>0</v>
      </c>
      <c r="AG70" s="5">
        <v>0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2.75">
      <c r="A71" s="5" t="s">
        <v>40</v>
      </c>
      <c r="B71" s="5"/>
      <c r="C71" s="5"/>
      <c r="D71" s="5"/>
      <c r="E71" s="6">
        <v>18</v>
      </c>
      <c r="F71" s="6"/>
      <c r="G71" s="6">
        <v>320</v>
      </c>
      <c r="H71" s="6"/>
      <c r="I71" s="6">
        <f>G71/E71</f>
        <v>17.77777777777778</v>
      </c>
      <c r="J71" s="6"/>
      <c r="K71" s="6">
        <v>924</v>
      </c>
      <c r="L71" s="6"/>
      <c r="M71" s="6">
        <v>0</v>
      </c>
      <c r="N71" s="6"/>
      <c r="O71" s="6">
        <v>0</v>
      </c>
      <c r="P71" s="6"/>
      <c r="Q71" s="6" t="e">
        <f>O71/M71</f>
        <v>#DIV/0!</v>
      </c>
      <c r="R71" s="6"/>
      <c r="S71" s="6">
        <v>0</v>
      </c>
      <c r="T71" s="6"/>
      <c r="U71" s="6">
        <v>26</v>
      </c>
      <c r="V71" s="6"/>
      <c r="W71" s="6">
        <v>168</v>
      </c>
      <c r="X71" s="6"/>
      <c r="Y71" s="6">
        <f>G71+O71+U71+AF71</f>
        <v>346</v>
      </c>
      <c r="Z71" s="6"/>
      <c r="AA71" s="6">
        <f>K71+S71+W71+AG71</f>
        <v>1092</v>
      </c>
      <c r="AB71" s="5"/>
      <c r="AC71" s="5"/>
      <c r="AD71" s="5"/>
      <c r="AE71" s="5">
        <v>0</v>
      </c>
      <c r="AF71" s="5">
        <v>0</v>
      </c>
      <c r="AG71" s="5">
        <v>0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2.75">
      <c r="A72" s="5" t="s">
        <v>41</v>
      </c>
      <c r="B72" s="5"/>
      <c r="C72" s="5"/>
      <c r="D72" s="5"/>
      <c r="E72" s="6">
        <v>16</v>
      </c>
      <c r="F72" s="6"/>
      <c r="G72" s="6">
        <v>262</v>
      </c>
      <c r="H72" s="6"/>
      <c r="I72" s="6">
        <f>G72/E72</f>
        <v>16.375</v>
      </c>
      <c r="J72" s="6"/>
      <c r="K72" s="6">
        <v>792</v>
      </c>
      <c r="L72" s="6"/>
      <c r="M72" s="6">
        <v>0</v>
      </c>
      <c r="N72" s="6"/>
      <c r="O72" s="6">
        <v>0</v>
      </c>
      <c r="P72" s="6"/>
      <c r="Q72" s="6" t="e">
        <f>O72/M72</f>
        <v>#DIV/0!</v>
      </c>
      <c r="R72" s="6"/>
      <c r="S72" s="6">
        <v>0</v>
      </c>
      <c r="T72" s="6"/>
      <c r="U72" s="6">
        <v>33</v>
      </c>
      <c r="V72" s="6"/>
      <c r="W72" s="6">
        <v>495</v>
      </c>
      <c r="X72" s="6"/>
      <c r="Y72" s="6">
        <f>G72+O72+U72+AF72</f>
        <v>295</v>
      </c>
      <c r="Z72" s="6"/>
      <c r="AA72" s="6">
        <f>K72+S72+W72+AG72</f>
        <v>1287</v>
      </c>
      <c r="AB72" s="5"/>
      <c r="AC72" s="5"/>
      <c r="AD72" s="5"/>
      <c r="AE72" s="5">
        <v>0</v>
      </c>
      <c r="AF72" s="5">
        <v>0</v>
      </c>
      <c r="AG72" s="5">
        <v>0</v>
      </c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2.75">
      <c r="A73" s="5" t="s">
        <v>42</v>
      </c>
      <c r="B73" s="5"/>
      <c r="C73" s="5"/>
      <c r="D73" s="5"/>
      <c r="E73" s="6">
        <v>28</v>
      </c>
      <c r="F73" s="6"/>
      <c r="G73" s="6">
        <v>583</v>
      </c>
      <c r="H73" s="6"/>
      <c r="I73" s="6">
        <f>G73/E73</f>
        <v>20.821428571428573</v>
      </c>
      <c r="J73" s="6"/>
      <c r="K73" s="6">
        <v>1749</v>
      </c>
      <c r="L73" s="6"/>
      <c r="M73" s="6">
        <v>0</v>
      </c>
      <c r="N73" s="6"/>
      <c r="O73" s="6">
        <v>0</v>
      </c>
      <c r="P73" s="6"/>
      <c r="Q73" s="6" t="e">
        <f>O73/M73</f>
        <v>#DIV/0!</v>
      </c>
      <c r="R73" s="6"/>
      <c r="S73" s="6">
        <v>0</v>
      </c>
      <c r="T73" s="6"/>
      <c r="U73" s="6">
        <v>64</v>
      </c>
      <c r="V73" s="6"/>
      <c r="W73" s="6">
        <v>960</v>
      </c>
      <c r="X73" s="6"/>
      <c r="Y73" s="6">
        <f>G73+O73+U73+AF73</f>
        <v>647</v>
      </c>
      <c r="Z73" s="6"/>
      <c r="AA73" s="6">
        <f>K73+S73+W73+AG73</f>
        <v>2709</v>
      </c>
      <c r="AB73" s="5"/>
      <c r="AC73" s="5"/>
      <c r="AD73" s="5"/>
      <c r="AE73" s="5">
        <v>0</v>
      </c>
      <c r="AF73" s="5">
        <v>0</v>
      </c>
      <c r="AG73" s="5">
        <v>0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5:27" ht="12.75"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56" ht="12.75">
      <c r="A75" s="5" t="s">
        <v>43</v>
      </c>
      <c r="B75" s="5"/>
      <c r="C75" s="5"/>
      <c r="D75" s="5"/>
      <c r="E75" s="6">
        <v>170</v>
      </c>
      <c r="F75" s="6"/>
      <c r="G75" s="6">
        <v>4868</v>
      </c>
      <c r="H75" s="6"/>
      <c r="I75" s="6">
        <v>28.63529411764706</v>
      </c>
      <c r="J75" s="6"/>
      <c r="K75" s="6">
        <v>12941</v>
      </c>
      <c r="L75" s="6"/>
      <c r="M75" s="6">
        <v>60</v>
      </c>
      <c r="N75" s="6"/>
      <c r="O75" s="6">
        <v>1000</v>
      </c>
      <c r="P75" s="6"/>
      <c r="Q75" s="6">
        <v>16.666666666666668</v>
      </c>
      <c r="R75" s="6"/>
      <c r="S75" s="6">
        <v>952</v>
      </c>
      <c r="T75" s="6"/>
      <c r="U75" s="6">
        <v>294</v>
      </c>
      <c r="V75" s="6"/>
      <c r="W75" s="6">
        <v>592</v>
      </c>
      <c r="X75" s="6"/>
      <c r="Y75" s="6">
        <v>6162</v>
      </c>
      <c r="Z75" s="6"/>
      <c r="AA75" s="6">
        <v>14485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2.75">
      <c r="A76" s="9"/>
      <c r="B76" s="9"/>
      <c r="C76" s="9"/>
      <c r="D76" s="9"/>
      <c r="E76" s="10">
        <f>SUM(E77:E81)+E88</f>
        <v>170</v>
      </c>
      <c r="F76" s="10"/>
      <c r="G76" s="10">
        <f>SUM(G77:G81)+G88</f>
        <v>4868</v>
      </c>
      <c r="H76" s="10"/>
      <c r="I76" s="6">
        <v>28.63529411764706</v>
      </c>
      <c r="J76" s="10"/>
      <c r="K76" s="10">
        <f>SUM(K77:K81)+K88</f>
        <v>12941</v>
      </c>
      <c r="L76" s="10"/>
      <c r="M76" s="10">
        <f>SUM(M77:M81)+M88</f>
        <v>60</v>
      </c>
      <c r="N76" s="10"/>
      <c r="O76" s="10">
        <f>SUM(O77:O81)+O88</f>
        <v>1000</v>
      </c>
      <c r="P76" s="10"/>
      <c r="Q76" s="6">
        <v>28.63529411764706</v>
      </c>
      <c r="R76" s="10"/>
      <c r="S76" s="10">
        <f>SUM(S77:S81)+S88</f>
        <v>952</v>
      </c>
      <c r="T76" s="10"/>
      <c r="U76" s="10">
        <f>SUM(U77:U81)+U88</f>
        <v>294</v>
      </c>
      <c r="V76" s="10"/>
      <c r="W76" s="10">
        <f>SUM(W77:W81)+W88</f>
        <v>592</v>
      </c>
      <c r="X76" s="10"/>
      <c r="Y76" s="10">
        <f>SUM(Y77:Y81)+Y88</f>
        <v>6162</v>
      </c>
      <c r="Z76" s="10"/>
      <c r="AA76" s="10">
        <f>SUM(AA77:AA81)+AA88</f>
        <v>14485</v>
      </c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12.75">
      <c r="A77" s="5" t="s">
        <v>121</v>
      </c>
      <c r="B77" s="5"/>
      <c r="C77" s="5"/>
      <c r="D77" s="5"/>
      <c r="E77" s="6">
        <v>4</v>
      </c>
      <c r="F77" s="6"/>
      <c r="G77" s="6">
        <v>461</v>
      </c>
      <c r="H77" s="6"/>
      <c r="I77" s="6">
        <f aca="true" t="shared" si="8" ref="I77:I88">G77/E77</f>
        <v>115.25</v>
      </c>
      <c r="J77" s="6"/>
      <c r="K77" s="6">
        <v>922</v>
      </c>
      <c r="L77" s="6"/>
      <c r="M77" s="6">
        <v>0</v>
      </c>
      <c r="N77" s="6"/>
      <c r="O77" s="6">
        <v>0</v>
      </c>
      <c r="P77" s="6"/>
      <c r="Q77" s="6" t="e">
        <f aca="true" t="shared" si="9" ref="Q77:Q88">O77/M77</f>
        <v>#DIV/0!</v>
      </c>
      <c r="R77" s="6"/>
      <c r="S77" s="6">
        <v>0</v>
      </c>
      <c r="T77" s="6"/>
      <c r="U77" s="6">
        <v>33</v>
      </c>
      <c r="V77" s="6"/>
      <c r="W77" s="6">
        <v>0</v>
      </c>
      <c r="X77" s="6"/>
      <c r="Y77" s="6">
        <f>G77+O77+U77+AF77</f>
        <v>494</v>
      </c>
      <c r="Z77" s="6"/>
      <c r="AA77" s="6">
        <f>K77+S77+W77+AG77</f>
        <v>922</v>
      </c>
      <c r="AB77" s="5"/>
      <c r="AC77" s="5"/>
      <c r="AD77" s="5"/>
      <c r="AE77" s="5">
        <v>0</v>
      </c>
      <c r="AF77" s="5">
        <v>0</v>
      </c>
      <c r="AG77" s="5">
        <v>0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2.75">
      <c r="A78" s="5" t="s">
        <v>122</v>
      </c>
      <c r="B78" s="5"/>
      <c r="C78" s="5"/>
      <c r="D78" s="5"/>
      <c r="E78" s="6">
        <v>22</v>
      </c>
      <c r="F78" s="6"/>
      <c r="G78" s="6">
        <v>643</v>
      </c>
      <c r="H78" s="6"/>
      <c r="I78" s="6">
        <f t="shared" si="8"/>
        <v>29.227272727272727</v>
      </c>
      <c r="J78" s="6"/>
      <c r="K78" s="6">
        <v>1470</v>
      </c>
      <c r="L78" s="6"/>
      <c r="M78" s="6">
        <v>13</v>
      </c>
      <c r="N78" s="6"/>
      <c r="O78" s="6">
        <v>222</v>
      </c>
      <c r="P78" s="6"/>
      <c r="Q78" s="6">
        <f t="shared" si="9"/>
        <v>17.076923076923077</v>
      </c>
      <c r="R78" s="6"/>
      <c r="S78" s="6">
        <v>0</v>
      </c>
      <c r="T78" s="6"/>
      <c r="U78" s="6">
        <v>17</v>
      </c>
      <c r="V78" s="6"/>
      <c r="W78" s="6">
        <v>34</v>
      </c>
      <c r="X78" s="6"/>
      <c r="Y78" s="6">
        <f>G78+O78+U78+AF78</f>
        <v>882</v>
      </c>
      <c r="Z78" s="6"/>
      <c r="AA78" s="6">
        <f>K78+S78+W78+AG78</f>
        <v>1504</v>
      </c>
      <c r="AB78" s="5"/>
      <c r="AC78" s="5"/>
      <c r="AD78" s="5"/>
      <c r="AE78" s="5">
        <v>0</v>
      </c>
      <c r="AF78" s="5">
        <v>0</v>
      </c>
      <c r="AG78" s="5">
        <v>0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2.75">
      <c r="A79" s="5" t="s">
        <v>123</v>
      </c>
      <c r="B79" s="5"/>
      <c r="C79" s="5"/>
      <c r="D79" s="5"/>
      <c r="E79" s="6">
        <v>44</v>
      </c>
      <c r="F79" s="6"/>
      <c r="G79" s="6">
        <v>1682</v>
      </c>
      <c r="H79" s="6"/>
      <c r="I79" s="6">
        <f t="shared" si="8"/>
        <v>38.22727272727273</v>
      </c>
      <c r="J79" s="6"/>
      <c r="K79" s="6">
        <v>4656</v>
      </c>
      <c r="L79" s="6"/>
      <c r="M79" s="6">
        <v>10</v>
      </c>
      <c r="N79" s="6"/>
      <c r="O79" s="6">
        <v>355</v>
      </c>
      <c r="P79" s="6"/>
      <c r="Q79" s="6">
        <f t="shared" si="9"/>
        <v>35.5</v>
      </c>
      <c r="R79" s="6"/>
      <c r="S79" s="6">
        <v>355</v>
      </c>
      <c r="T79" s="6"/>
      <c r="U79" s="6">
        <v>138</v>
      </c>
      <c r="V79" s="6"/>
      <c r="W79" s="6">
        <v>357</v>
      </c>
      <c r="X79" s="6"/>
      <c r="Y79" s="6">
        <f>G79+O79+U79+AF79</f>
        <v>2175</v>
      </c>
      <c r="Z79" s="6"/>
      <c r="AA79" s="6">
        <f>K79+S79+W79+AG79</f>
        <v>5368</v>
      </c>
      <c r="AB79" s="5"/>
      <c r="AC79" s="5"/>
      <c r="AD79" s="5"/>
      <c r="AE79" s="5">
        <v>0</v>
      </c>
      <c r="AF79" s="5">
        <v>0</v>
      </c>
      <c r="AG79" s="5">
        <v>0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2.75">
      <c r="A80" s="5" t="s">
        <v>124</v>
      </c>
      <c r="B80" s="5"/>
      <c r="C80" s="5"/>
      <c r="D80" s="5"/>
      <c r="E80" s="6">
        <v>39</v>
      </c>
      <c r="F80" s="6"/>
      <c r="G80" s="6">
        <v>586</v>
      </c>
      <c r="H80" s="6"/>
      <c r="I80" s="6">
        <f t="shared" si="8"/>
        <v>15.025641025641026</v>
      </c>
      <c r="J80" s="6"/>
      <c r="K80" s="6">
        <v>1720</v>
      </c>
      <c r="L80" s="6"/>
      <c r="M80" s="6">
        <v>13</v>
      </c>
      <c r="N80" s="6"/>
      <c r="O80" s="6">
        <v>151</v>
      </c>
      <c r="P80" s="6"/>
      <c r="Q80" s="6">
        <f t="shared" si="9"/>
        <v>11.615384615384615</v>
      </c>
      <c r="R80" s="6"/>
      <c r="S80" s="6">
        <v>265</v>
      </c>
      <c r="T80" s="6"/>
      <c r="U80" s="6">
        <v>42</v>
      </c>
      <c r="V80" s="6"/>
      <c r="W80" s="6">
        <v>85</v>
      </c>
      <c r="X80" s="6"/>
      <c r="Y80" s="6">
        <f>G80+O80+U80+AF80</f>
        <v>779</v>
      </c>
      <c r="Z80" s="6"/>
      <c r="AA80" s="6">
        <f>K80+S80+W80+AG80</f>
        <v>2070</v>
      </c>
      <c r="AB80" s="5"/>
      <c r="AC80" s="5"/>
      <c r="AD80" s="5"/>
      <c r="AE80" s="5">
        <v>0</v>
      </c>
      <c r="AF80" s="5">
        <v>0</v>
      </c>
      <c r="AG80" s="5">
        <v>0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2.75">
      <c r="A81" s="5" t="s">
        <v>125</v>
      </c>
      <c r="B81" s="5"/>
      <c r="C81" s="5"/>
      <c r="D81" s="5"/>
      <c r="E81" s="6">
        <f>SUM(E82:E87)</f>
        <v>30</v>
      </c>
      <c r="F81" s="6"/>
      <c r="G81" s="6">
        <f>SUM(G82:G87)</f>
        <v>720</v>
      </c>
      <c r="H81" s="6"/>
      <c r="I81" s="6">
        <f t="shared" si="8"/>
        <v>24</v>
      </c>
      <c r="J81" s="6"/>
      <c r="K81" s="6">
        <f>SUM(K82:K87)</f>
        <v>2018</v>
      </c>
      <c r="L81" s="6"/>
      <c r="M81" s="6">
        <f>SUM(M82:M87)</f>
        <v>19</v>
      </c>
      <c r="N81" s="6"/>
      <c r="O81" s="6">
        <f>SUM(O82:O87)</f>
        <v>209</v>
      </c>
      <c r="P81" s="6"/>
      <c r="Q81" s="6">
        <f t="shared" si="9"/>
        <v>11</v>
      </c>
      <c r="R81" s="6"/>
      <c r="S81" s="6">
        <f>SUM(S82:S87)</f>
        <v>206</v>
      </c>
      <c r="T81" s="6"/>
      <c r="U81" s="6">
        <f>SUM(U82:U87)</f>
        <v>2</v>
      </c>
      <c r="V81" s="6"/>
      <c r="W81" s="6">
        <f>SUM(W82:W87)</f>
        <v>4</v>
      </c>
      <c r="X81" s="6"/>
      <c r="Y81" s="6">
        <f>SUM(Y82:Y87)</f>
        <v>931</v>
      </c>
      <c r="Z81" s="6"/>
      <c r="AA81" s="6">
        <f>SUM(AA82:AA87)</f>
        <v>2228</v>
      </c>
      <c r="AB81" s="5"/>
      <c r="AC81" s="5">
        <f>AC82+AC83</f>
        <v>0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2.75">
      <c r="A82" s="4" t="s">
        <v>126</v>
      </c>
      <c r="B82" s="4"/>
      <c r="C82" s="4"/>
      <c r="D82" s="4"/>
      <c r="E82" s="7">
        <v>10</v>
      </c>
      <c r="F82" s="7"/>
      <c r="G82" s="7">
        <v>241</v>
      </c>
      <c r="H82" s="7"/>
      <c r="I82" s="7">
        <f t="shared" si="8"/>
        <v>24.1</v>
      </c>
      <c r="J82" s="7"/>
      <c r="K82" s="7">
        <v>559</v>
      </c>
      <c r="L82" s="7"/>
      <c r="M82" s="7">
        <v>0</v>
      </c>
      <c r="N82" s="7"/>
      <c r="O82" s="7">
        <v>0</v>
      </c>
      <c r="P82" s="7"/>
      <c r="Q82" s="7" t="e">
        <f t="shared" si="9"/>
        <v>#DIV/0!</v>
      </c>
      <c r="R82" s="7"/>
      <c r="S82" s="7">
        <v>0</v>
      </c>
      <c r="T82" s="7"/>
      <c r="U82" s="7">
        <v>1</v>
      </c>
      <c r="V82" s="7"/>
      <c r="W82" s="7">
        <v>3</v>
      </c>
      <c r="X82" s="7"/>
      <c r="Y82" s="7">
        <f aca="true" t="shared" si="10" ref="Y82:Y88">G82+O82+U82+AF82</f>
        <v>242</v>
      </c>
      <c r="Z82" s="7"/>
      <c r="AA82" s="7">
        <f aca="true" t="shared" si="11" ref="AA82:AA88">K82+S82+W82+AG82</f>
        <v>562</v>
      </c>
      <c r="AB82" s="4"/>
      <c r="AC82" s="4"/>
      <c r="AD82" s="4"/>
      <c r="AE82" s="4">
        <v>0</v>
      </c>
      <c r="AF82" s="4">
        <v>0</v>
      </c>
      <c r="AG82" s="4">
        <v>0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2.75">
      <c r="A83" s="4" t="s">
        <v>127</v>
      </c>
      <c r="B83" s="4"/>
      <c r="C83" s="4"/>
      <c r="D83" s="4"/>
      <c r="E83" s="7">
        <v>6</v>
      </c>
      <c r="F83" s="7"/>
      <c r="G83" s="7">
        <v>121</v>
      </c>
      <c r="H83" s="7"/>
      <c r="I83" s="7">
        <f t="shared" si="8"/>
        <v>20.166666666666668</v>
      </c>
      <c r="J83" s="7"/>
      <c r="K83" s="7">
        <v>362</v>
      </c>
      <c r="L83" s="7"/>
      <c r="M83" s="7">
        <v>3</v>
      </c>
      <c r="N83" s="7"/>
      <c r="O83" s="7">
        <v>34</v>
      </c>
      <c r="P83" s="7"/>
      <c r="Q83" s="7">
        <f t="shared" si="9"/>
        <v>11.333333333333334</v>
      </c>
      <c r="R83" s="7"/>
      <c r="S83" s="7">
        <v>34</v>
      </c>
      <c r="T83" s="7"/>
      <c r="U83" s="7">
        <v>0</v>
      </c>
      <c r="V83" s="7"/>
      <c r="W83" s="7">
        <v>0</v>
      </c>
      <c r="X83" s="7"/>
      <c r="Y83" s="7">
        <f t="shared" si="10"/>
        <v>155</v>
      </c>
      <c r="Z83" s="7"/>
      <c r="AA83" s="7">
        <f t="shared" si="11"/>
        <v>396</v>
      </c>
      <c r="AB83" s="4"/>
      <c r="AC83" s="4"/>
      <c r="AD83" s="4"/>
      <c r="AE83" s="4">
        <v>0</v>
      </c>
      <c r="AF83" s="4">
        <v>0</v>
      </c>
      <c r="AG83" s="4">
        <v>0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.75">
      <c r="A84" s="4" t="s">
        <v>128</v>
      </c>
      <c r="B84" s="4"/>
      <c r="C84" s="4"/>
      <c r="D84" s="4"/>
      <c r="E84" s="7">
        <v>5</v>
      </c>
      <c r="F84" s="7"/>
      <c r="G84" s="7">
        <v>148</v>
      </c>
      <c r="H84" s="7"/>
      <c r="I84" s="7">
        <f t="shared" si="8"/>
        <v>29.6</v>
      </c>
      <c r="J84" s="7"/>
      <c r="K84" s="7">
        <v>467</v>
      </c>
      <c r="L84" s="7"/>
      <c r="M84" s="7">
        <v>8</v>
      </c>
      <c r="N84" s="7"/>
      <c r="O84" s="7">
        <v>95</v>
      </c>
      <c r="P84" s="7"/>
      <c r="Q84" s="7">
        <f t="shared" si="9"/>
        <v>11.875</v>
      </c>
      <c r="R84" s="7"/>
      <c r="S84" s="7">
        <v>95</v>
      </c>
      <c r="T84" s="7"/>
      <c r="U84" s="7">
        <v>0</v>
      </c>
      <c r="V84" s="7"/>
      <c r="W84" s="7">
        <v>0</v>
      </c>
      <c r="X84" s="7"/>
      <c r="Y84" s="7">
        <f t="shared" si="10"/>
        <v>243</v>
      </c>
      <c r="Z84" s="7"/>
      <c r="AA84" s="7">
        <f t="shared" si="11"/>
        <v>562</v>
      </c>
      <c r="AB84" s="4"/>
      <c r="AC84" s="4"/>
      <c r="AD84" s="4"/>
      <c r="AE84" s="4">
        <v>0</v>
      </c>
      <c r="AF84" s="4">
        <v>0</v>
      </c>
      <c r="AG84" s="4">
        <v>0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2.75">
      <c r="A85" s="4" t="s">
        <v>129</v>
      </c>
      <c r="B85" s="4"/>
      <c r="C85" s="4"/>
      <c r="D85" s="4"/>
      <c r="E85" s="7">
        <v>1</v>
      </c>
      <c r="F85" s="7"/>
      <c r="G85" s="7">
        <v>22</v>
      </c>
      <c r="H85" s="7"/>
      <c r="I85" s="7">
        <f t="shared" si="8"/>
        <v>22</v>
      </c>
      <c r="J85" s="7"/>
      <c r="K85" s="7">
        <v>66</v>
      </c>
      <c r="L85" s="7"/>
      <c r="M85" s="7">
        <v>0</v>
      </c>
      <c r="N85" s="7"/>
      <c r="O85" s="7">
        <v>0</v>
      </c>
      <c r="P85" s="7"/>
      <c r="Q85" s="7" t="e">
        <f t="shared" si="9"/>
        <v>#DIV/0!</v>
      </c>
      <c r="R85" s="7"/>
      <c r="S85" s="7">
        <v>0</v>
      </c>
      <c r="T85" s="7"/>
      <c r="U85" s="7">
        <v>1</v>
      </c>
      <c r="V85" s="7"/>
      <c r="W85" s="7">
        <v>1</v>
      </c>
      <c r="X85" s="7"/>
      <c r="Y85" s="7">
        <f t="shared" si="10"/>
        <v>23</v>
      </c>
      <c r="Z85" s="7"/>
      <c r="AA85" s="7">
        <f t="shared" si="11"/>
        <v>67</v>
      </c>
      <c r="AB85" s="4"/>
      <c r="AC85" s="4"/>
      <c r="AD85" s="4"/>
      <c r="AE85" s="4">
        <v>0</v>
      </c>
      <c r="AF85" s="4">
        <v>0</v>
      </c>
      <c r="AG85" s="4">
        <v>0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2.75">
      <c r="A86" s="4" t="s">
        <v>130</v>
      </c>
      <c r="B86" s="4"/>
      <c r="C86" s="4"/>
      <c r="D86" s="4"/>
      <c r="E86" s="7">
        <v>3</v>
      </c>
      <c r="F86" s="7"/>
      <c r="G86" s="7">
        <v>43</v>
      </c>
      <c r="H86" s="7"/>
      <c r="I86" s="7">
        <f t="shared" si="8"/>
        <v>14.333333333333334</v>
      </c>
      <c r="J86" s="7"/>
      <c r="K86" s="7">
        <v>129</v>
      </c>
      <c r="L86" s="7"/>
      <c r="M86" s="7">
        <v>1</v>
      </c>
      <c r="N86" s="7"/>
      <c r="O86" s="7">
        <v>7</v>
      </c>
      <c r="P86" s="7"/>
      <c r="Q86" s="7">
        <f t="shared" si="9"/>
        <v>7</v>
      </c>
      <c r="R86" s="7"/>
      <c r="S86" s="7">
        <v>7</v>
      </c>
      <c r="T86" s="7"/>
      <c r="U86" s="7">
        <v>0</v>
      </c>
      <c r="V86" s="7"/>
      <c r="W86" s="7">
        <v>0</v>
      </c>
      <c r="X86" s="7"/>
      <c r="Y86" s="7">
        <f t="shared" si="10"/>
        <v>50</v>
      </c>
      <c r="Z86" s="7"/>
      <c r="AA86" s="7">
        <f t="shared" si="11"/>
        <v>136</v>
      </c>
      <c r="AB86" s="4"/>
      <c r="AC86" s="4"/>
      <c r="AD86" s="4"/>
      <c r="AE86" s="4">
        <v>0</v>
      </c>
      <c r="AF86" s="4">
        <v>0</v>
      </c>
      <c r="AG86" s="4">
        <v>0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.75">
      <c r="A87" s="4" t="s">
        <v>131</v>
      </c>
      <c r="B87" s="4"/>
      <c r="C87" s="4"/>
      <c r="D87" s="4"/>
      <c r="E87" s="7">
        <v>5</v>
      </c>
      <c r="F87" s="7"/>
      <c r="G87" s="7">
        <v>145</v>
      </c>
      <c r="H87" s="7"/>
      <c r="I87" s="7">
        <f t="shared" si="8"/>
        <v>29</v>
      </c>
      <c r="J87" s="7"/>
      <c r="K87" s="7">
        <v>435</v>
      </c>
      <c r="L87" s="7"/>
      <c r="M87" s="7">
        <v>7</v>
      </c>
      <c r="N87" s="7"/>
      <c r="O87" s="7">
        <v>73</v>
      </c>
      <c r="P87" s="7"/>
      <c r="Q87" s="7">
        <f t="shared" si="9"/>
        <v>10.428571428571429</v>
      </c>
      <c r="R87" s="7"/>
      <c r="S87" s="7">
        <v>70</v>
      </c>
      <c r="T87" s="7"/>
      <c r="U87" s="7">
        <v>0</v>
      </c>
      <c r="V87" s="7"/>
      <c r="W87" s="7">
        <v>0</v>
      </c>
      <c r="X87" s="7"/>
      <c r="Y87" s="7">
        <f t="shared" si="10"/>
        <v>218</v>
      </c>
      <c r="Z87" s="7"/>
      <c r="AA87" s="7">
        <f t="shared" si="11"/>
        <v>505</v>
      </c>
      <c r="AB87" s="4"/>
      <c r="AC87" s="4"/>
      <c r="AD87" s="4"/>
      <c r="AE87" s="4">
        <v>0</v>
      </c>
      <c r="AF87" s="4">
        <v>0</v>
      </c>
      <c r="AG87" s="4">
        <v>0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.75">
      <c r="A88" s="5" t="s">
        <v>132</v>
      </c>
      <c r="B88" s="5"/>
      <c r="C88" s="5"/>
      <c r="D88" s="5"/>
      <c r="E88" s="6">
        <v>31</v>
      </c>
      <c r="F88" s="6"/>
      <c r="G88" s="6">
        <v>776</v>
      </c>
      <c r="H88" s="6"/>
      <c r="I88" s="6">
        <f t="shared" si="8"/>
        <v>25.032258064516128</v>
      </c>
      <c r="J88" s="6"/>
      <c r="K88" s="6">
        <v>2155</v>
      </c>
      <c r="L88" s="6"/>
      <c r="M88" s="6">
        <v>5</v>
      </c>
      <c r="N88" s="6"/>
      <c r="O88" s="6">
        <v>63</v>
      </c>
      <c r="P88" s="6"/>
      <c r="Q88" s="6">
        <f t="shared" si="9"/>
        <v>12.6</v>
      </c>
      <c r="R88" s="6"/>
      <c r="S88" s="6">
        <v>126</v>
      </c>
      <c r="T88" s="6"/>
      <c r="U88" s="6">
        <v>62</v>
      </c>
      <c r="V88" s="6"/>
      <c r="W88" s="6">
        <v>112</v>
      </c>
      <c r="X88" s="6"/>
      <c r="Y88" s="6">
        <f t="shared" si="10"/>
        <v>901</v>
      </c>
      <c r="Z88" s="6"/>
      <c r="AA88" s="6">
        <f t="shared" si="11"/>
        <v>2393</v>
      </c>
      <c r="AB88" s="5"/>
      <c r="AC88" s="5"/>
      <c r="AD88" s="5"/>
      <c r="AE88" s="5">
        <v>0</v>
      </c>
      <c r="AF88" s="5">
        <v>0</v>
      </c>
      <c r="AG88" s="5">
        <v>0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5:27" ht="12.75"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5:27" ht="12" customHeight="1"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56" ht="12.75">
      <c r="A91" s="5" t="s">
        <v>133</v>
      </c>
      <c r="B91" s="5"/>
      <c r="C91" s="5"/>
      <c r="D91" s="5"/>
      <c r="E91" s="6">
        <v>89</v>
      </c>
      <c r="F91" s="6"/>
      <c r="G91" s="6">
        <v>2607</v>
      </c>
      <c r="H91" s="6"/>
      <c r="I91" s="8">
        <v>29.292134831460675</v>
      </c>
      <c r="J91" s="6"/>
      <c r="K91" s="6">
        <v>7017</v>
      </c>
      <c r="L91" s="6"/>
      <c r="M91" s="6">
        <v>43</v>
      </c>
      <c r="N91" s="6"/>
      <c r="O91" s="6">
        <v>448</v>
      </c>
      <c r="P91" s="6"/>
      <c r="Q91" s="8">
        <v>10.418604651162791</v>
      </c>
      <c r="R91" s="6"/>
      <c r="S91" s="6">
        <v>53</v>
      </c>
      <c r="T91" s="6"/>
      <c r="U91" s="6">
        <v>96</v>
      </c>
      <c r="V91" s="6"/>
      <c r="W91" s="6">
        <v>168</v>
      </c>
      <c r="X91" s="6"/>
      <c r="Y91" s="6">
        <v>3151</v>
      </c>
      <c r="Z91" s="6"/>
      <c r="AA91" s="6">
        <v>7238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2.75">
      <c r="A92" s="5" t="s">
        <v>134</v>
      </c>
      <c r="B92" s="5"/>
      <c r="C92" s="5"/>
      <c r="D92" s="5"/>
      <c r="E92" s="6">
        <f>E93+E94</f>
        <v>51</v>
      </c>
      <c r="F92" s="6"/>
      <c r="G92" s="6">
        <f>G93+G94</f>
        <v>1552</v>
      </c>
      <c r="H92" s="6"/>
      <c r="I92" s="8">
        <f>G92/E92</f>
        <v>30.431372549019606</v>
      </c>
      <c r="J92" s="6"/>
      <c r="K92" s="6">
        <f>K93+K94</f>
        <v>3108</v>
      </c>
      <c r="L92" s="6"/>
      <c r="M92" s="6">
        <f>M93+M94</f>
        <v>1</v>
      </c>
      <c r="N92" s="6"/>
      <c r="O92" s="6">
        <f>O93+O94</f>
        <v>32</v>
      </c>
      <c r="P92" s="6"/>
      <c r="Q92" s="8">
        <f>O92/M92</f>
        <v>32</v>
      </c>
      <c r="R92" s="6"/>
      <c r="S92" s="6">
        <f>S93+S94</f>
        <v>32</v>
      </c>
      <c r="T92" s="6"/>
      <c r="U92" s="6">
        <f>U93+U94</f>
        <v>10</v>
      </c>
      <c r="V92" s="6"/>
      <c r="W92" s="6">
        <f>W93+W94</f>
        <v>21</v>
      </c>
      <c r="X92" s="6"/>
      <c r="Y92" s="6">
        <f>Y93+Y94</f>
        <v>1594</v>
      </c>
      <c r="Z92" s="6"/>
      <c r="AA92" s="6">
        <f>AA93+AA94</f>
        <v>3161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2.75">
      <c r="A93" s="4" t="s">
        <v>135</v>
      </c>
      <c r="B93" s="4"/>
      <c r="C93" s="4"/>
      <c r="D93" s="4"/>
      <c r="E93" s="7">
        <v>12</v>
      </c>
      <c r="F93" s="7"/>
      <c r="G93" s="7">
        <v>505</v>
      </c>
      <c r="H93" s="7"/>
      <c r="I93" s="7">
        <f>G93/E93</f>
        <v>42.083333333333336</v>
      </c>
      <c r="J93" s="7"/>
      <c r="K93" s="7">
        <v>1385</v>
      </c>
      <c r="L93" s="7"/>
      <c r="M93" s="7">
        <v>0</v>
      </c>
      <c r="N93" s="7"/>
      <c r="O93" s="7">
        <v>0</v>
      </c>
      <c r="P93" s="7"/>
      <c r="Q93" s="7" t="e">
        <f>O93/M93</f>
        <v>#DIV/0!</v>
      </c>
      <c r="R93" s="7"/>
      <c r="S93" s="7">
        <v>0</v>
      </c>
      <c r="T93" s="7"/>
      <c r="U93" s="7">
        <v>9</v>
      </c>
      <c r="V93" s="7"/>
      <c r="W93" s="7">
        <v>15</v>
      </c>
      <c r="X93" s="7"/>
      <c r="Y93" s="7">
        <f>G93+O93+U93+AF93</f>
        <v>514</v>
      </c>
      <c r="Z93" s="7"/>
      <c r="AA93" s="7">
        <f>K93+S93+W93+AG93</f>
        <v>1400</v>
      </c>
      <c r="AB93" s="4"/>
      <c r="AC93" s="4"/>
      <c r="AD93" s="4"/>
      <c r="AE93" s="4">
        <v>0</v>
      </c>
      <c r="AF93" s="4">
        <v>0</v>
      </c>
      <c r="AG93" s="4">
        <v>0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2.75">
      <c r="A94" s="4" t="s">
        <v>136</v>
      </c>
      <c r="B94" s="4"/>
      <c r="C94" s="4"/>
      <c r="D94" s="4"/>
      <c r="E94" s="7">
        <v>39</v>
      </c>
      <c r="F94" s="7"/>
      <c r="G94" s="7">
        <v>1047</v>
      </c>
      <c r="H94" s="7"/>
      <c r="I94" s="7">
        <f>G94/E94</f>
        <v>26.846153846153847</v>
      </c>
      <c r="J94" s="7"/>
      <c r="K94" s="7">
        <v>1723</v>
      </c>
      <c r="L94" s="7"/>
      <c r="M94" s="7">
        <v>1</v>
      </c>
      <c r="N94" s="7"/>
      <c r="O94" s="7">
        <v>32</v>
      </c>
      <c r="P94" s="7"/>
      <c r="Q94" s="7">
        <f>O94/M94</f>
        <v>32</v>
      </c>
      <c r="R94" s="7"/>
      <c r="S94" s="7">
        <v>32</v>
      </c>
      <c r="T94" s="7"/>
      <c r="U94" s="7">
        <v>1</v>
      </c>
      <c r="V94" s="7"/>
      <c r="W94" s="7">
        <v>6</v>
      </c>
      <c r="X94" s="7"/>
      <c r="Y94" s="7">
        <f>G94+O94+U94+AF94</f>
        <v>1080</v>
      </c>
      <c r="Z94" s="7"/>
      <c r="AA94" s="7">
        <f>K94+S94+W94+AG94</f>
        <v>1761</v>
      </c>
      <c r="AB94" s="4"/>
      <c r="AC94" s="4"/>
      <c r="AD94" s="4"/>
      <c r="AE94" s="4">
        <v>0</v>
      </c>
      <c r="AF94" s="4">
        <v>0</v>
      </c>
      <c r="AG94" s="4">
        <v>0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2.75">
      <c r="A95" s="5" t="s">
        <v>137</v>
      </c>
      <c r="B95" s="5"/>
      <c r="C95" s="5"/>
      <c r="D95" s="5"/>
      <c r="E95" s="6">
        <v>38</v>
      </c>
      <c r="F95" s="6"/>
      <c r="G95" s="6">
        <v>1055</v>
      </c>
      <c r="H95" s="6"/>
      <c r="I95" s="6">
        <f>G95/E95</f>
        <v>27.763157894736842</v>
      </c>
      <c r="J95" s="6"/>
      <c r="K95" s="6">
        <v>3909</v>
      </c>
      <c r="L95" s="6"/>
      <c r="M95" s="6">
        <v>42</v>
      </c>
      <c r="N95" s="6"/>
      <c r="O95" s="6">
        <v>416</v>
      </c>
      <c r="P95" s="6"/>
      <c r="Q95" s="6">
        <f>O95/M95</f>
        <v>9.904761904761905</v>
      </c>
      <c r="R95" s="6"/>
      <c r="S95" s="6">
        <v>21</v>
      </c>
      <c r="T95" s="6"/>
      <c r="U95" s="6">
        <v>86</v>
      </c>
      <c r="V95" s="6"/>
      <c r="W95" s="6">
        <v>147</v>
      </c>
      <c r="X95" s="6"/>
      <c r="Y95" s="6">
        <f>G95+O95+U95+AF95</f>
        <v>1557</v>
      </c>
      <c r="Z95" s="6"/>
      <c r="AA95" s="6">
        <f>K95+S95+W95+AG95</f>
        <v>4077</v>
      </c>
      <c r="AB95" s="5"/>
      <c r="AC95" s="5"/>
      <c r="AD95" s="5"/>
      <c r="AE95" s="5">
        <v>0</v>
      </c>
      <c r="AF95" s="5">
        <v>0</v>
      </c>
      <c r="AG95" s="5">
        <v>0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5:2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56" ht="12.75">
      <c r="A97" s="5" t="s">
        <v>138</v>
      </c>
      <c r="B97" s="5"/>
      <c r="C97" s="5"/>
      <c r="D97" s="5"/>
      <c r="E97" s="6">
        <v>3</v>
      </c>
      <c r="F97" s="6"/>
      <c r="G97" s="6">
        <v>79</v>
      </c>
      <c r="H97" s="6"/>
      <c r="I97" s="6">
        <f>G97/E97</f>
        <v>26.333333333333332</v>
      </c>
      <c r="J97" s="6"/>
      <c r="K97" s="6">
        <v>237</v>
      </c>
      <c r="L97" s="6"/>
      <c r="M97" s="6">
        <v>0</v>
      </c>
      <c r="N97" s="6"/>
      <c r="O97" s="6">
        <v>0</v>
      </c>
      <c r="P97" s="6"/>
      <c r="Q97" s="6" t="e">
        <f>O97/M97</f>
        <v>#DIV/0!</v>
      </c>
      <c r="R97" s="6"/>
      <c r="S97" s="6">
        <v>0</v>
      </c>
      <c r="T97" s="6"/>
      <c r="U97" s="6">
        <v>0</v>
      </c>
      <c r="V97" s="6"/>
      <c r="W97" s="6">
        <v>0</v>
      </c>
      <c r="X97" s="6"/>
      <c r="Y97" s="6">
        <f>G97+O97+U97+AF97</f>
        <v>79</v>
      </c>
      <c r="Z97" s="6"/>
      <c r="AA97" s="6">
        <f>K97+S97+W97+AG97</f>
        <v>237</v>
      </c>
      <c r="AB97" s="5"/>
      <c r="AC97" s="5"/>
      <c r="AD97" s="5"/>
      <c r="AE97" s="5">
        <v>0</v>
      </c>
      <c r="AF97" s="5">
        <v>0</v>
      </c>
      <c r="AG97" s="5">
        <v>0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2.75">
      <c r="A98" s="5" t="s">
        <v>139</v>
      </c>
      <c r="B98" s="5"/>
      <c r="C98" s="5"/>
      <c r="D98" s="5"/>
      <c r="E98" s="6">
        <v>4</v>
      </c>
      <c r="F98" s="6"/>
      <c r="G98" s="6">
        <v>51</v>
      </c>
      <c r="H98" s="6"/>
      <c r="I98" s="6">
        <f>G98/E98</f>
        <v>12.75</v>
      </c>
      <c r="J98" s="6"/>
      <c r="K98" s="6">
        <v>75</v>
      </c>
      <c r="L98" s="6"/>
      <c r="M98" s="6">
        <v>4</v>
      </c>
      <c r="N98" s="6"/>
      <c r="O98" s="6">
        <v>50</v>
      </c>
      <c r="P98" s="6"/>
      <c r="Q98" s="6">
        <f>O98/M98</f>
        <v>12.5</v>
      </c>
      <c r="R98" s="6"/>
      <c r="S98" s="6">
        <v>0</v>
      </c>
      <c r="T98" s="6"/>
      <c r="U98" s="6">
        <v>0</v>
      </c>
      <c r="V98" s="6"/>
      <c r="W98" s="6">
        <v>0</v>
      </c>
      <c r="X98" s="6"/>
      <c r="Y98" s="6">
        <f>G98+O98+U98+AF98</f>
        <v>101</v>
      </c>
      <c r="Z98" s="6"/>
      <c r="AA98" s="6">
        <f>K98+S98+W98+AG98</f>
        <v>75</v>
      </c>
      <c r="AB98" s="5"/>
      <c r="AC98" s="5"/>
      <c r="AD98" s="5"/>
      <c r="AE98" s="5">
        <v>0</v>
      </c>
      <c r="AF98" s="5">
        <v>0</v>
      </c>
      <c r="AG98" s="5">
        <v>0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2.75">
      <c r="A99" s="5" t="s">
        <v>140</v>
      </c>
      <c r="B99" s="5"/>
      <c r="C99" s="5"/>
      <c r="D99" s="5"/>
      <c r="E99" s="6">
        <v>2</v>
      </c>
      <c r="F99" s="6"/>
      <c r="G99" s="6">
        <v>32</v>
      </c>
      <c r="H99" s="6"/>
      <c r="I99" s="6">
        <f>G99/E99</f>
        <v>16</v>
      </c>
      <c r="J99" s="6"/>
      <c r="K99" s="6">
        <v>96</v>
      </c>
      <c r="L99" s="6"/>
      <c r="M99" s="6">
        <v>3</v>
      </c>
      <c r="N99" s="6"/>
      <c r="O99" s="6">
        <v>23</v>
      </c>
      <c r="P99" s="6"/>
      <c r="Q99" s="6">
        <f>O99/M99</f>
        <v>7.666666666666667</v>
      </c>
      <c r="R99" s="6"/>
      <c r="S99" s="6">
        <v>31</v>
      </c>
      <c r="T99" s="6"/>
      <c r="U99" s="6">
        <v>0</v>
      </c>
      <c r="V99" s="6"/>
      <c r="W99" s="6">
        <v>0</v>
      </c>
      <c r="X99" s="6"/>
      <c r="Y99" s="6">
        <f>G99+O99+U99+AF99</f>
        <v>55</v>
      </c>
      <c r="Z99" s="6"/>
      <c r="AA99" s="6">
        <f>K99+S99+W99+AG99</f>
        <v>127</v>
      </c>
      <c r="AB99" s="5"/>
      <c r="AC99" s="5"/>
      <c r="AD99" s="5"/>
      <c r="AE99" s="5">
        <v>0</v>
      </c>
      <c r="AF99" s="5">
        <v>0</v>
      </c>
      <c r="AG99" s="5">
        <v>0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2.75">
      <c r="A100" s="5" t="s">
        <v>141</v>
      </c>
      <c r="B100" s="5"/>
      <c r="C100" s="5"/>
      <c r="D100" s="5"/>
      <c r="E100" s="6">
        <v>0</v>
      </c>
      <c r="F100" s="6"/>
      <c r="G100" s="6">
        <v>0</v>
      </c>
      <c r="H100" s="6"/>
      <c r="I100" s="6" t="e">
        <f>G100/E100</f>
        <v>#DIV/0!</v>
      </c>
      <c r="J100" s="6"/>
      <c r="K100" s="6">
        <v>0</v>
      </c>
      <c r="L100" s="6"/>
      <c r="M100" s="6">
        <v>0</v>
      </c>
      <c r="N100" s="6"/>
      <c r="O100" s="6">
        <v>0</v>
      </c>
      <c r="P100" s="6"/>
      <c r="Q100" s="6" t="e">
        <f>O100/M100</f>
        <v>#DIV/0!</v>
      </c>
      <c r="R100" s="6"/>
      <c r="S100" s="6">
        <v>0</v>
      </c>
      <c r="T100" s="6"/>
      <c r="U100" s="6">
        <v>0</v>
      </c>
      <c r="V100" s="6"/>
      <c r="W100" s="6">
        <v>0</v>
      </c>
      <c r="X100" s="6"/>
      <c r="Y100" s="6">
        <f>G100+O100+U100+AF100</f>
        <v>42</v>
      </c>
      <c r="Z100" s="6"/>
      <c r="AA100" s="6">
        <f>K100+S100+W100+AG100</f>
        <v>630</v>
      </c>
      <c r="AB100" s="5"/>
      <c r="AC100" s="5"/>
      <c r="AD100" s="5"/>
      <c r="AE100" s="5">
        <v>13</v>
      </c>
      <c r="AF100" s="5">
        <v>42</v>
      </c>
      <c r="AG100" s="5">
        <v>630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2.75">
      <c r="A101" s="5" t="s">
        <v>142</v>
      </c>
      <c r="B101" s="5"/>
      <c r="C101" s="5"/>
      <c r="D101" s="5"/>
      <c r="E101" s="6">
        <v>0</v>
      </c>
      <c r="F101" s="6"/>
      <c r="G101" s="6">
        <v>0</v>
      </c>
      <c r="H101" s="6"/>
      <c r="I101" s="6" t="e">
        <f>G101/E101</f>
        <v>#DIV/0!</v>
      </c>
      <c r="J101" s="6"/>
      <c r="K101" s="6">
        <v>0</v>
      </c>
      <c r="L101" s="6"/>
      <c r="M101" s="6">
        <v>0</v>
      </c>
      <c r="N101" s="6"/>
      <c r="O101" s="6">
        <v>0</v>
      </c>
      <c r="P101" s="6"/>
      <c r="Q101" s="6" t="e">
        <f>O101/M101</f>
        <v>#DIV/0!</v>
      </c>
      <c r="R101" s="6"/>
      <c r="S101" s="6">
        <v>0</v>
      </c>
      <c r="T101" s="6"/>
      <c r="U101" s="6">
        <v>0</v>
      </c>
      <c r="V101" s="6"/>
      <c r="W101" s="6">
        <v>0</v>
      </c>
      <c r="X101" s="6"/>
      <c r="Y101" s="6">
        <f>G101+O101+U101+AF101</f>
        <v>2</v>
      </c>
      <c r="Z101" s="6"/>
      <c r="AA101" s="6">
        <f>K101+S101+W101+AG101</f>
        <v>4</v>
      </c>
      <c r="AB101" s="5"/>
      <c r="AC101" s="5"/>
      <c r="AD101" s="5"/>
      <c r="AE101" s="5">
        <v>2</v>
      </c>
      <c r="AF101" s="5">
        <v>2</v>
      </c>
      <c r="AG101" s="5">
        <v>4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ht="12.75">
      <c r="Q102" s="2"/>
    </row>
    <row r="103" spans="1:256" ht="12.75">
      <c r="A103" s="6"/>
      <c r="B103" s="6"/>
      <c r="C103" s="6"/>
      <c r="D103" s="6"/>
      <c r="E103" s="6">
        <v>1776</v>
      </c>
      <c r="F103" s="6"/>
      <c r="G103" s="6">
        <v>55403</v>
      </c>
      <c r="H103" s="6"/>
      <c r="I103" s="6">
        <v>31.195382882882882</v>
      </c>
      <c r="J103" s="6"/>
      <c r="K103" s="6">
        <v>163143</v>
      </c>
      <c r="L103" s="6"/>
      <c r="M103" s="6">
        <v>394</v>
      </c>
      <c r="N103" s="6"/>
      <c r="O103" s="6">
        <v>7399</v>
      </c>
      <c r="P103" s="6"/>
      <c r="Q103" s="6">
        <v>18.779187817258883</v>
      </c>
      <c r="R103" s="6"/>
      <c r="S103" s="6">
        <v>6591</v>
      </c>
      <c r="T103" s="6"/>
      <c r="U103" s="6">
        <v>1838</v>
      </c>
      <c r="V103" s="6"/>
      <c r="W103" s="6">
        <v>6196</v>
      </c>
      <c r="X103" s="6"/>
      <c r="Y103" s="6">
        <v>64684</v>
      </c>
      <c r="Z103" s="6"/>
      <c r="AA103" s="6">
        <v>176564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ht="12.75">
      <c r="Q104" s="2"/>
    </row>
    <row r="105" ht="12.75">
      <c r="Q105" s="2"/>
    </row>
    <row r="106" ht="12.75">
      <c r="Q106" s="2"/>
    </row>
    <row r="107" ht="12.75">
      <c r="Q107" s="2"/>
    </row>
    <row r="108" ht="12.75">
      <c r="Q108" s="2"/>
    </row>
    <row r="109" ht="12.75">
      <c r="Q109" s="2"/>
    </row>
    <row r="110" ht="12.75">
      <c r="Q110" s="2"/>
    </row>
    <row r="111" ht="12.75">
      <c r="Q111" s="2"/>
    </row>
    <row r="112" ht="12.75">
      <c r="Q112" s="2"/>
    </row>
  </sheetData>
  <sheetProtection/>
  <printOptions horizontalCentered="1"/>
  <pageMargins left="0.1" right="0.1" top="0.8333333333333334" bottom="0" header="0.33333333333333337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2014-04-14T14:06:38Z</cp:lastPrinted>
  <dcterms:created xsi:type="dcterms:W3CDTF">1997-10-10T13:05:55Z</dcterms:created>
  <dcterms:modified xsi:type="dcterms:W3CDTF">2014-04-14T14:07:15Z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-1702750978</vt:i4>
  </property>
  <property fmtid="{D5CDD505-2E9C-101B-9397-08002B2CF9AE}" pid="3" name="_EmailSubject">
    <vt:lpwstr>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