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600" windowHeight="5115" tabRatio="501" activeTab="0"/>
  </bookViews>
  <sheets>
    <sheet name="A" sheetId="1" r:id="rId1"/>
  </sheets>
  <definedNames>
    <definedName name="_xlnm.Print_Area" localSheetId="0">'A'!$A$12:$Z$210</definedName>
    <definedName name="_xlnm.Print_Titles" localSheetId="0">'A'!$1:$11</definedName>
  </definedNames>
  <calcPr fullCalcOnLoad="1"/>
</workbook>
</file>

<file path=xl/sharedStrings.xml><?xml version="1.0" encoding="utf-8"?>
<sst xmlns="http://schemas.openxmlformats.org/spreadsheetml/2006/main" count="218" uniqueCount="178">
  <si>
    <t>Department</t>
  </si>
  <si>
    <t>ARCHITECTURE</t>
  </si>
  <si>
    <t>ARTS &amp; SCIENCES</t>
  </si>
  <si>
    <t>BUSINESS ADMINISTRATION</t>
  </si>
  <si>
    <t xml:space="preserve">  Accounting</t>
  </si>
  <si>
    <t xml:space="preserve">  Economics</t>
  </si>
  <si>
    <t xml:space="preserve">  Management</t>
  </si>
  <si>
    <t>EDUCATION</t>
  </si>
  <si>
    <t>ENGINEERING</t>
  </si>
  <si>
    <t xml:space="preserve">  Sections</t>
  </si>
  <si>
    <t xml:space="preserve">   No. of</t>
  </si>
  <si>
    <t xml:space="preserve"> Students</t>
  </si>
  <si>
    <t xml:space="preserve"> Enrolled</t>
  </si>
  <si>
    <t xml:space="preserve">  Average</t>
  </si>
  <si>
    <t xml:space="preserve">  Section</t>
  </si>
  <si>
    <t xml:space="preserve">    Size</t>
  </si>
  <si>
    <t xml:space="preserve">    SCH</t>
  </si>
  <si>
    <t xml:space="preserve">  Taught</t>
  </si>
  <si>
    <t xml:space="preserve">    No. of</t>
  </si>
  <si>
    <t xml:space="preserve"> Average</t>
  </si>
  <si>
    <t xml:space="preserve"> Section</t>
  </si>
  <si>
    <t xml:space="preserve">   Size</t>
  </si>
  <si>
    <t>Taught</t>
  </si>
  <si>
    <t xml:space="preserve">   SCH</t>
  </si>
  <si>
    <t xml:space="preserve"> Taught</t>
  </si>
  <si>
    <t xml:space="preserve">            </t>
  </si>
  <si>
    <t xml:space="preserve">   </t>
  </si>
  <si>
    <t>CLASS</t>
  </si>
  <si>
    <t>Students</t>
  </si>
  <si>
    <t>SCH</t>
  </si>
  <si>
    <t>LAB</t>
  </si>
  <si>
    <t>No. of</t>
  </si>
  <si>
    <t>Enrolled</t>
  </si>
  <si>
    <t xml:space="preserve">No. of </t>
  </si>
  <si>
    <t>Sections</t>
  </si>
  <si>
    <t>Source:  Computerized data from the Institutional Research Office files.</t>
  </si>
  <si>
    <t xml:space="preserve">  Electrical &amp; Computer Engineering</t>
  </si>
  <si>
    <t xml:space="preserve">  Social Work</t>
  </si>
  <si>
    <t xml:space="preserve">  Engineering Management</t>
  </si>
  <si>
    <t>*These programs are not included within a college/department.</t>
  </si>
  <si>
    <t xml:space="preserve">  Reading &amp; Elementary Education  </t>
  </si>
  <si>
    <t xml:space="preserve">  Aerospace Studies</t>
  </si>
  <si>
    <t xml:space="preserve">  Military Science</t>
  </si>
  <si>
    <t>HEALTH &amp; HUMAN SERVICES</t>
  </si>
  <si>
    <t xml:space="preserve">  Educational Leadership   </t>
  </si>
  <si>
    <t>SELECTED STATISTICS ON STUDENTS ENROLLED IN RESIDENT CREDIT COURSES</t>
  </si>
  <si>
    <t>BY CLASS, LAB SIZE AND STUDENT CREDIT HOURS TAUGHT</t>
  </si>
  <si>
    <t>FOR EACH COLLEGE AND DEPARTMENT</t>
  </si>
  <si>
    <t xml:space="preserve">  Counseling</t>
  </si>
  <si>
    <t xml:space="preserve">      Liberal Studies</t>
  </si>
  <si>
    <t>COMPUTING &amp; INFORMATICS</t>
  </si>
  <si>
    <t xml:space="preserve">      Business Administration</t>
  </si>
  <si>
    <t xml:space="preserve"> </t>
  </si>
  <si>
    <t>DIRECTED STUDY</t>
  </si>
  <si>
    <t>GRAND TOTAL</t>
  </si>
  <si>
    <t>UNC CHARLOTTE TOTALS</t>
  </si>
  <si>
    <t xml:space="preserve"> Africana Studies</t>
  </si>
  <si>
    <t xml:space="preserve">      Africana Studies</t>
  </si>
  <si>
    <t xml:space="preserve"> Art</t>
  </si>
  <si>
    <t xml:space="preserve"> Biology</t>
  </si>
  <si>
    <t xml:space="preserve"> Communication Studies</t>
  </si>
  <si>
    <t xml:space="preserve">      Communications</t>
  </si>
  <si>
    <t xml:space="preserve">      Journalism</t>
  </si>
  <si>
    <t xml:space="preserve"> Dance &amp; Theatre</t>
  </si>
  <si>
    <t xml:space="preserve">      Dance</t>
  </si>
  <si>
    <t xml:space="preserve">      Dance &amp; Theatre</t>
  </si>
  <si>
    <t xml:space="preserve">      Theatre</t>
  </si>
  <si>
    <t xml:space="preserve"> English</t>
  </si>
  <si>
    <t xml:space="preserve">      English</t>
  </si>
  <si>
    <t xml:space="preserve"> Geography &amp; Earth Science</t>
  </si>
  <si>
    <t xml:space="preserve">      Earth Science</t>
  </si>
  <si>
    <t xml:space="preserve">      Geography</t>
  </si>
  <si>
    <t xml:space="preserve">      Geology</t>
  </si>
  <si>
    <t xml:space="preserve">      Meteorology</t>
  </si>
  <si>
    <t xml:space="preserve"> History</t>
  </si>
  <si>
    <t xml:space="preserve">      History</t>
  </si>
  <si>
    <t xml:space="preserve">  Architecture</t>
  </si>
  <si>
    <t xml:space="preserve">  Liberal Studies</t>
  </si>
  <si>
    <t xml:space="preserve">  Arts &amp; Sciences</t>
  </si>
  <si>
    <t xml:space="preserve"> Languages &amp; Culture Studies</t>
  </si>
  <si>
    <t xml:space="preserve">      French</t>
  </si>
  <si>
    <t xml:space="preserve">      German</t>
  </si>
  <si>
    <t xml:space="preserve">      Spanish</t>
  </si>
  <si>
    <t xml:space="preserve"> Mathematics &amp; Statistics</t>
  </si>
  <si>
    <t xml:space="preserve">      Business Admn, PhD</t>
  </si>
  <si>
    <t xml:space="preserve">  Middle, Sec &amp; K-12 Education    </t>
  </si>
  <si>
    <t xml:space="preserve">  Special Ed &amp; Child Development</t>
  </si>
  <si>
    <t xml:space="preserve">  Mech Egr &amp; Egr Science</t>
  </si>
  <si>
    <t xml:space="preserve">      Mathematics</t>
  </si>
  <si>
    <t xml:space="preserve">      Mathematics Education</t>
  </si>
  <si>
    <t xml:space="preserve">      Operations Research</t>
  </si>
  <si>
    <t xml:space="preserve">      Statistics</t>
  </si>
  <si>
    <t xml:space="preserve"> Music</t>
  </si>
  <si>
    <t xml:space="preserve">      Music</t>
  </si>
  <si>
    <t xml:space="preserve">      Music Education</t>
  </si>
  <si>
    <t xml:space="preserve"> Philosophy</t>
  </si>
  <si>
    <t xml:space="preserve">      Philosophy</t>
  </si>
  <si>
    <t xml:space="preserve"> Physics &amp; Optical Science</t>
  </si>
  <si>
    <t xml:space="preserve">      Optical Science &amp; Engineering</t>
  </si>
  <si>
    <t xml:space="preserve">      Physics</t>
  </si>
  <si>
    <t xml:space="preserve"> Political Science</t>
  </si>
  <si>
    <t xml:space="preserve">      Political Science</t>
  </si>
  <si>
    <t xml:space="preserve">      Public Administration</t>
  </si>
  <si>
    <t xml:space="preserve"> Psychology</t>
  </si>
  <si>
    <t xml:space="preserve">      Psychology</t>
  </si>
  <si>
    <t xml:space="preserve">      Organizational Science</t>
  </si>
  <si>
    <t xml:space="preserve"> Religious Studies</t>
  </si>
  <si>
    <t xml:space="preserve">      Religious Studies</t>
  </si>
  <si>
    <t xml:space="preserve">      Anthropology</t>
  </si>
  <si>
    <t xml:space="preserve">      Sociology</t>
  </si>
  <si>
    <t xml:space="preserve"> Business Administration</t>
  </si>
  <si>
    <t xml:space="preserve">      Business Law</t>
  </si>
  <si>
    <t xml:space="preserve">      Finance</t>
  </si>
  <si>
    <t xml:space="preserve"> Busn Info Systems &amp; Op Mgt</t>
  </si>
  <si>
    <t xml:space="preserve">      Information Systems</t>
  </si>
  <si>
    <t xml:space="preserve">      Operations Management</t>
  </si>
  <si>
    <t xml:space="preserve"> Marketing</t>
  </si>
  <si>
    <t xml:space="preserve">      International Business</t>
  </si>
  <si>
    <t xml:space="preserve">      Marketing</t>
  </si>
  <si>
    <t xml:space="preserve">  Information Technology</t>
  </si>
  <si>
    <t xml:space="preserve"> Computer Science</t>
  </si>
  <si>
    <t xml:space="preserve">      Computer Science</t>
  </si>
  <si>
    <t xml:space="preserve">  Software &amp; Information Systems</t>
  </si>
  <si>
    <t xml:space="preserve">  Education</t>
  </si>
  <si>
    <t xml:space="preserve">  Engineering</t>
  </si>
  <si>
    <t xml:space="preserve"> Civil Engineering</t>
  </si>
  <si>
    <t xml:space="preserve">      Civil Engineering</t>
  </si>
  <si>
    <t xml:space="preserve">      Infrastructure &amp; Env Systems</t>
  </si>
  <si>
    <t xml:space="preserve"> Engineering Technology</t>
  </si>
  <si>
    <t xml:space="preserve">      Engineering Tech</t>
  </si>
  <si>
    <t xml:space="preserve">      Civil Engineering Tech</t>
  </si>
  <si>
    <t xml:space="preserve">      Electrical Egr Tech</t>
  </si>
  <si>
    <t xml:space="preserve">      Fire Safety Egr Tech</t>
  </si>
  <si>
    <t xml:space="preserve">      Mechanical Egr Tech</t>
  </si>
  <si>
    <t xml:space="preserve">  Health Services Research</t>
  </si>
  <si>
    <t xml:space="preserve">      Health Administration</t>
  </si>
  <si>
    <t xml:space="preserve"> Kinesiology</t>
  </si>
  <si>
    <t xml:space="preserve">      Athletic Training</t>
  </si>
  <si>
    <t xml:space="preserve">      Exercise Science</t>
  </si>
  <si>
    <t xml:space="preserve">      Kinesiology</t>
  </si>
  <si>
    <t xml:space="preserve">      Nursing </t>
  </si>
  <si>
    <t xml:space="preserve">      Biology</t>
  </si>
  <si>
    <t xml:space="preserve"> Criminal Justice</t>
  </si>
  <si>
    <t xml:space="preserve">      Criminal Justice</t>
  </si>
  <si>
    <t xml:space="preserve">      Construction Management</t>
  </si>
  <si>
    <t xml:space="preserve">      Industrial Egr Tech</t>
  </si>
  <si>
    <t xml:space="preserve">      Nursing - Anesthesia</t>
  </si>
  <si>
    <t xml:space="preserve">      Nurse Practitioner</t>
  </si>
  <si>
    <t>School of Nursing</t>
  </si>
  <si>
    <t xml:space="preserve"> Social Work</t>
  </si>
  <si>
    <t>TABLE III-8       SPRING 2008</t>
  </si>
  <si>
    <t xml:space="preserve"> Anthropology</t>
  </si>
  <si>
    <t xml:space="preserve">      Art</t>
  </si>
  <si>
    <t xml:space="preserve"> Sociology </t>
  </si>
  <si>
    <t xml:space="preserve">  University Honors Program</t>
  </si>
  <si>
    <t xml:space="preserve"> Finance</t>
  </si>
  <si>
    <t xml:space="preserve">      Respiratory Therapy</t>
  </si>
  <si>
    <t xml:space="preserve"> Public Health Sciences</t>
  </si>
  <si>
    <t xml:space="preserve">      Health Behavior &amp; Administration</t>
  </si>
  <si>
    <t xml:space="preserve">      Bioinformatics</t>
  </si>
  <si>
    <t xml:space="preserve"> Interdisciplinary </t>
  </si>
  <si>
    <t xml:space="preserve">      American Studies</t>
  </si>
  <si>
    <t xml:space="preserve">      Film Studies</t>
  </si>
  <si>
    <t xml:space="preserve">      Gerontology</t>
  </si>
  <si>
    <t xml:space="preserve">      International Studies</t>
  </si>
  <si>
    <t xml:space="preserve">      Latin American Studies</t>
  </si>
  <si>
    <t xml:space="preserve">      Master of Liberal Studies</t>
  </si>
  <si>
    <t xml:space="preserve">      Women's Studies</t>
  </si>
  <si>
    <t xml:space="preserve">      Public Policy</t>
  </si>
  <si>
    <t xml:space="preserve">      Chemistry</t>
  </si>
  <si>
    <t xml:space="preserve">      Nanoscale Science</t>
  </si>
  <si>
    <t xml:space="preserve"> Chemistry</t>
  </si>
  <si>
    <t xml:space="preserve">      Urban Studies</t>
  </si>
  <si>
    <t xml:space="preserve">      Language &amp; Culture Studies, general</t>
  </si>
  <si>
    <t xml:space="preserve">      Music Performance</t>
  </si>
  <si>
    <t xml:space="preserve">  MBA-Business Administration</t>
  </si>
  <si>
    <t xml:space="preserve">  MBA-Sports Marketing</t>
  </si>
  <si>
    <t xml:space="preserve">      Nursing - Pathways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</si>
</sst>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1" fillId="0" borderId="0" xfId="23" applyFont="1" applyFill="1" applyAlignment="1">
      <alignment horizontal="right"/>
    </xf>
    <xf numFmtId="0" fontId="1" fillId="0" borderId="0" xfId="23" applyFont="1" applyFill="1" applyAlignment="1">
      <alignment/>
    </xf>
    <xf numFmtId="3" fontId="0" fillId="0" borderId="0" xfId="23" applyNumberFormat="1" applyFont="1" applyFill="1" applyAlignment="1">
      <alignment horizontal="right"/>
    </xf>
    <xf numFmtId="3" fontId="1" fillId="0" borderId="0" xfId="23" applyNumberFormat="1" applyFont="1" applyFill="1" applyAlignment="1">
      <alignment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3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23" applyNumberFormat="1" applyFont="1" applyFill="1" applyAlignment="1">
      <alignment/>
    </xf>
    <xf numFmtId="0" fontId="3" fillId="0" borderId="0" xfId="23" applyFont="1" applyFill="1" applyAlignment="1">
      <alignment horizontal="right"/>
    </xf>
    <xf numFmtId="3" fontId="1" fillId="0" borderId="0" xfId="23" applyNumberFormat="1" applyFont="1" applyFill="1" applyAlignment="1">
      <alignment horizontal="right"/>
    </xf>
    <xf numFmtId="3" fontId="3" fillId="0" borderId="0" xfId="23" applyNumberFormat="1" applyFont="1" applyFill="1" applyAlignment="1">
      <alignment horizontal="right"/>
    </xf>
    <xf numFmtId="3" fontId="3" fillId="0" borderId="0" xfId="23" applyNumberFormat="1" applyFont="1" applyFill="1" applyAlignment="1">
      <alignment/>
    </xf>
    <xf numFmtId="0" fontId="1" fillId="0" borderId="2" xfId="23" applyFont="1" applyFill="1" applyBorder="1" applyAlignment="1">
      <alignment horizontal="center"/>
    </xf>
    <xf numFmtId="0" fontId="1" fillId="0" borderId="0" xfId="23" applyFont="1" applyAlignment="1">
      <alignment horizontal="center"/>
    </xf>
    <xf numFmtId="3" fontId="1" fillId="0" borderId="0" xfId="23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3" fillId="0" borderId="0" xfId="23" applyNumberFormat="1" applyFont="1" applyFill="1" applyAlignment="1">
      <alignment horizontal="right"/>
    </xf>
    <xf numFmtId="3" fontId="0" fillId="0" borderId="0" xfId="23" applyNumberFormat="1" applyFont="1" applyFill="1" applyAlignment="1">
      <alignment horizontal="right"/>
    </xf>
    <xf numFmtId="3" fontId="1" fillId="0" borderId="0" xfId="23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23" applyNumberFormat="1" applyFont="1" applyFill="1" applyAlignment="1">
      <alignment/>
    </xf>
    <xf numFmtId="3" fontId="2" fillId="0" borderId="0" xfId="23" applyNumberFormat="1" applyFont="1" applyFill="1" applyAlignment="1">
      <alignment/>
    </xf>
    <xf numFmtId="0" fontId="1" fillId="0" borderId="0" xfId="23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23" applyFont="1" applyFill="1" applyBorder="1" applyAlignment="1">
      <alignment horizontal="center"/>
    </xf>
    <xf numFmtId="0" fontId="3" fillId="0" borderId="0" xfId="23" applyFont="1" applyFill="1" applyAlignment="1">
      <alignment horizontal="right"/>
    </xf>
    <xf numFmtId="0" fontId="1" fillId="0" borderId="0" xfId="23" applyFont="1" applyFill="1" applyAlignment="1">
      <alignment horizontal="right"/>
    </xf>
    <xf numFmtId="0" fontId="1" fillId="0" borderId="0" xfId="23" applyFont="1" applyFill="1" applyAlignment="1">
      <alignment/>
    </xf>
    <xf numFmtId="0" fontId="1" fillId="0" borderId="0" xfId="23" applyFont="1" applyAlignment="1">
      <alignment/>
    </xf>
    <xf numFmtId="0" fontId="0" fillId="0" borderId="0" xfId="23" applyFont="1" applyAlignment="1">
      <alignment/>
    </xf>
    <xf numFmtId="0" fontId="0" fillId="0" borderId="0" xfId="23" applyFont="1" applyAlignment="1">
      <alignment/>
    </xf>
    <xf numFmtId="0" fontId="3" fillId="0" borderId="0" xfId="0" applyFont="1" applyFill="1" applyAlignment="1">
      <alignment/>
    </xf>
    <xf numFmtId="0" fontId="0" fillId="0" borderId="0" xfId="23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23" applyFont="1" applyFill="1" applyAlignment="1">
      <alignment/>
    </xf>
    <xf numFmtId="0" fontId="3" fillId="0" borderId="0" xfId="0" applyFont="1" applyAlignment="1">
      <alignment/>
    </xf>
    <xf numFmtId="0" fontId="3" fillId="0" borderId="0" xfId="23" applyFont="1" applyAlignment="1">
      <alignment/>
    </xf>
    <xf numFmtId="0" fontId="3" fillId="0" borderId="0" xfId="0" applyFont="1" applyAlignment="1">
      <alignment/>
    </xf>
    <xf numFmtId="0" fontId="3" fillId="0" borderId="0" xfId="23" applyFont="1" applyAlignment="1">
      <alignment/>
    </xf>
    <xf numFmtId="0" fontId="0" fillId="0" borderId="0" xfId="23" applyFont="1" applyFill="1" applyAlignment="1">
      <alignment/>
    </xf>
    <xf numFmtId="3" fontId="1" fillId="0" borderId="0" xfId="23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2" fillId="0" borderId="0" xfId="23" applyNumberFormat="1" applyFont="1" applyFill="1" applyAlignment="1">
      <alignment horizontal="right"/>
    </xf>
    <xf numFmtId="0" fontId="2" fillId="0" borderId="0" xfId="23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55"/>
  <sheetViews>
    <sheetView tabSelected="1" showOutlineSymbols="0" zoomScale="75" zoomScaleNormal="75" workbookViewId="0" topLeftCell="A3">
      <selection activeCell="A3" sqref="A3:Y3"/>
    </sheetView>
  </sheetViews>
  <sheetFormatPr defaultColWidth="9.140625" defaultRowHeight="12.75"/>
  <cols>
    <col min="1" max="1" width="31.57421875" style="28" customWidth="1"/>
    <col min="2" max="2" width="1.1484375" style="28" customWidth="1"/>
    <col min="3" max="3" width="9.421875" style="20" customWidth="1"/>
    <col min="4" max="4" width="1.7109375" style="20" customWidth="1"/>
    <col min="5" max="5" width="10.421875" style="20" bestFit="1" customWidth="1"/>
    <col min="6" max="6" width="1.8515625" style="20" customWidth="1"/>
    <col min="7" max="7" width="9.421875" style="20" customWidth="1"/>
    <col min="8" max="8" width="2.421875" style="20" customWidth="1"/>
    <col min="9" max="9" width="8.7109375" style="20" customWidth="1"/>
    <col min="10" max="10" width="3.7109375" style="9" customWidth="1"/>
    <col min="11" max="11" width="10.00390625" style="20" customWidth="1"/>
    <col min="12" max="12" width="2.00390625" style="20" customWidth="1"/>
    <col min="13" max="13" width="9.421875" style="20" customWidth="1"/>
    <col min="14" max="14" width="2.28125" style="20" customWidth="1"/>
    <col min="15" max="15" width="9.28125" style="20" customWidth="1"/>
    <col min="16" max="16" width="2.00390625" style="20" customWidth="1"/>
    <col min="17" max="17" width="7.140625" style="20" customWidth="1"/>
    <col min="18" max="18" width="3.8515625" style="9" customWidth="1"/>
    <col min="19" max="19" width="9.8515625" style="20" customWidth="1"/>
    <col min="20" max="20" width="1.8515625" style="20" customWidth="1"/>
    <col min="21" max="21" width="8.28125" style="20" customWidth="1"/>
    <col min="22" max="22" width="4.140625" style="9" customWidth="1"/>
    <col min="23" max="23" width="9.7109375" style="20" customWidth="1"/>
    <col min="24" max="24" width="2.28125" style="20" customWidth="1"/>
    <col min="25" max="25" width="9.7109375" style="20" customWidth="1"/>
    <col min="26" max="26" width="2.140625" style="28" customWidth="1"/>
    <col min="27" max="119" width="9.140625" style="28" customWidth="1"/>
    <col min="120" max="120" width="145.57421875" style="28" customWidth="1"/>
    <col min="121" max="125" width="9.140625" style="28" customWidth="1"/>
    <col min="126" max="126" width="48.8515625" style="28" customWidth="1"/>
    <col min="127" max="128" width="9.140625" style="28" customWidth="1"/>
    <col min="129" max="129" width="145.57421875" style="28" customWidth="1"/>
    <col min="130" max="134" width="9.140625" style="28" customWidth="1"/>
    <col min="135" max="135" width="48.8515625" style="28" customWidth="1"/>
    <col min="136" max="137" width="9.140625" style="28" customWidth="1"/>
    <col min="138" max="138" width="145.57421875" style="28" customWidth="1"/>
    <col min="139" max="140" width="9.140625" style="28" customWidth="1"/>
    <col min="141" max="141" width="19.00390625" style="28" customWidth="1"/>
    <col min="142" max="145" width="9.140625" style="28" customWidth="1"/>
    <col min="146" max="146" width="145.57421875" style="28" customWidth="1"/>
    <col min="147" max="151" width="9.140625" style="28" customWidth="1"/>
    <col min="152" max="152" width="50.7109375" style="28" customWidth="1"/>
    <col min="153" max="154" width="9.140625" style="28" customWidth="1"/>
    <col min="155" max="155" width="145.57421875" style="28" customWidth="1"/>
    <col min="156" max="160" width="9.140625" style="28" customWidth="1"/>
    <col min="161" max="161" width="50.7109375" style="28" customWidth="1"/>
    <col min="162" max="163" width="9.140625" style="28" customWidth="1"/>
    <col min="164" max="164" width="145.57421875" style="28" customWidth="1"/>
    <col min="165" max="169" width="9.140625" style="28" customWidth="1"/>
    <col min="170" max="170" width="50.7109375" style="28" customWidth="1"/>
    <col min="171" max="171" width="9.421875" style="28" customWidth="1"/>
    <col min="172" max="172" width="9.140625" style="28" customWidth="1"/>
    <col min="173" max="173" width="145.57421875" style="28" customWidth="1"/>
    <col min="174" max="178" width="9.140625" style="28" customWidth="1"/>
    <col min="179" max="179" width="53.28125" style="28" customWidth="1"/>
    <col min="180" max="180" width="9.140625" style="28" customWidth="1"/>
    <col min="181" max="181" width="19.8515625" style="28" customWidth="1"/>
    <col min="182" max="182" width="145.57421875" style="28" customWidth="1"/>
    <col min="183" max="183" width="2.28125" style="28" customWidth="1"/>
    <col min="184" max="187" width="9.140625" style="28" customWidth="1"/>
    <col min="188" max="188" width="53.28125" style="28" customWidth="1"/>
    <col min="189" max="190" width="9.140625" style="28" customWidth="1"/>
    <col min="191" max="191" width="145.57421875" style="28" customWidth="1"/>
    <col min="192" max="192" width="9.140625" style="28" customWidth="1"/>
    <col min="193" max="193" width="5.8515625" style="28" customWidth="1"/>
    <col min="194" max="196" width="9.140625" style="28" customWidth="1"/>
    <col min="197" max="197" width="53.28125" style="28" customWidth="1"/>
    <col min="198" max="199" width="9.140625" style="28" customWidth="1"/>
    <col min="200" max="200" width="145.57421875" style="28" customWidth="1"/>
    <col min="201" max="205" width="9.140625" style="28" customWidth="1"/>
    <col min="206" max="206" width="55.140625" style="28" customWidth="1"/>
    <col min="207" max="208" width="9.140625" style="28" customWidth="1"/>
    <col min="209" max="209" width="145.57421875" style="28" customWidth="1"/>
    <col min="210" max="214" width="9.140625" style="28" customWidth="1"/>
    <col min="215" max="215" width="55.140625" style="28" customWidth="1"/>
    <col min="216" max="217" width="9.140625" style="28" customWidth="1"/>
    <col min="218" max="218" width="145.57421875" style="28" customWidth="1"/>
    <col min="219" max="223" width="9.140625" style="28" customWidth="1"/>
    <col min="224" max="224" width="55.140625" style="28" customWidth="1"/>
    <col min="225" max="226" width="9.140625" style="28" customWidth="1"/>
    <col min="227" max="227" width="145.57421875" style="28" customWidth="1"/>
    <col min="228" max="232" width="9.140625" style="28" customWidth="1"/>
    <col min="233" max="233" width="57.7109375" style="28" customWidth="1"/>
    <col min="234" max="235" width="9.140625" style="28" customWidth="1"/>
    <col min="236" max="236" width="145.57421875" style="28" customWidth="1"/>
    <col min="237" max="241" width="9.140625" style="28" customWidth="1"/>
    <col min="242" max="242" width="57.7109375" style="28" customWidth="1"/>
    <col min="243" max="244" width="9.140625" style="28" customWidth="1"/>
    <col min="245" max="245" width="145.57421875" style="28" customWidth="1"/>
    <col min="246" max="250" width="9.140625" style="28" customWidth="1"/>
    <col min="251" max="251" width="57.7109375" style="28" customWidth="1"/>
    <col min="252" max="16384" width="9.140625" style="28" customWidth="1"/>
  </cols>
  <sheetData>
    <row r="1" spans="1:25" ht="12.7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29" customFormat="1" ht="12.75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75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9" customFormat="1" ht="12.75">
      <c r="A4" s="18" t="s">
        <v>150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3:25" s="29" customFormat="1" ht="21" customHeight="1">
      <c r="C5" s="24"/>
      <c r="D5" s="24"/>
      <c r="E5" s="24"/>
      <c r="F5" s="24"/>
      <c r="G5" s="24"/>
      <c r="H5" s="24"/>
      <c r="I5" s="24"/>
      <c r="J5" s="11"/>
      <c r="K5" s="24"/>
      <c r="L5" s="24"/>
      <c r="M5" s="24"/>
      <c r="N5" s="24"/>
      <c r="O5" s="24"/>
      <c r="P5" s="24"/>
      <c r="Q5" s="24"/>
      <c r="R5" s="11"/>
      <c r="S5" s="24"/>
      <c r="T5" s="24"/>
      <c r="U5" s="24"/>
      <c r="V5" s="11"/>
      <c r="W5" s="24"/>
      <c r="X5" s="24"/>
      <c r="Y5" s="24"/>
    </row>
    <row r="6" spans="3:25" s="29" customFormat="1" ht="12.75">
      <c r="C6" s="30" t="s">
        <v>27</v>
      </c>
      <c r="D6" s="30"/>
      <c r="E6" s="30"/>
      <c r="F6" s="30"/>
      <c r="G6" s="30"/>
      <c r="H6" s="30"/>
      <c r="I6" s="30"/>
      <c r="J6" s="9"/>
      <c r="K6" s="17" t="s">
        <v>30</v>
      </c>
      <c r="L6" s="17"/>
      <c r="M6" s="17"/>
      <c r="N6" s="17"/>
      <c r="O6" s="17"/>
      <c r="P6" s="17"/>
      <c r="Q6" s="17"/>
      <c r="R6" s="11"/>
      <c r="S6" s="30" t="s">
        <v>53</v>
      </c>
      <c r="T6" s="30"/>
      <c r="U6" s="30"/>
      <c r="V6" s="9"/>
      <c r="W6" s="17" t="s">
        <v>54</v>
      </c>
      <c r="X6" s="17"/>
      <c r="Y6" s="17"/>
    </row>
    <row r="7" spans="1:25" s="29" customFormat="1" ht="6.75" customHeight="1">
      <c r="A7" s="29" t="s">
        <v>52</v>
      </c>
      <c r="B7" s="29" t="s">
        <v>52</v>
      </c>
      <c r="C7" s="31" t="s">
        <v>52</v>
      </c>
      <c r="D7" s="20"/>
      <c r="E7" s="20"/>
      <c r="F7" s="20"/>
      <c r="G7" s="20"/>
      <c r="H7" s="20"/>
      <c r="I7" s="20"/>
      <c r="J7" s="9"/>
      <c r="K7" s="13" t="s">
        <v>52</v>
      </c>
      <c r="L7" s="24"/>
      <c r="M7" s="24"/>
      <c r="N7" s="24"/>
      <c r="O7" s="24"/>
      <c r="P7" s="24"/>
      <c r="Q7" s="24"/>
      <c r="R7" s="11"/>
      <c r="S7" s="31" t="s">
        <v>52</v>
      </c>
      <c r="T7" s="20"/>
      <c r="U7" s="20"/>
      <c r="V7" s="9"/>
      <c r="W7" s="13" t="s">
        <v>52</v>
      </c>
      <c r="X7" s="24"/>
      <c r="Y7" s="24"/>
    </row>
    <row r="8" spans="1:25" ht="12.75">
      <c r="A8" s="29"/>
      <c r="B8" s="29"/>
      <c r="C8" s="32"/>
      <c r="D8" s="32"/>
      <c r="E8" s="32" t="s">
        <v>10</v>
      </c>
      <c r="F8" s="32"/>
      <c r="G8" s="32" t="s">
        <v>13</v>
      </c>
      <c r="H8" s="32"/>
      <c r="I8" s="32"/>
      <c r="K8" s="3"/>
      <c r="L8" s="3"/>
      <c r="M8" s="3" t="s">
        <v>10</v>
      </c>
      <c r="N8" s="3"/>
      <c r="O8" s="3" t="s">
        <v>19</v>
      </c>
      <c r="P8" s="3"/>
      <c r="Q8" s="3"/>
      <c r="R8" s="11"/>
      <c r="S8" s="32" t="s">
        <v>31</v>
      </c>
      <c r="T8" s="32"/>
      <c r="U8" s="32"/>
      <c r="V8" s="33"/>
      <c r="W8" s="32" t="s">
        <v>31</v>
      </c>
      <c r="X8" s="32"/>
      <c r="Y8" s="32"/>
    </row>
    <row r="9" spans="1:25" s="29" customFormat="1" ht="12.75">
      <c r="A9" s="28"/>
      <c r="B9" s="28"/>
      <c r="C9" s="3" t="s">
        <v>33</v>
      </c>
      <c r="D9" s="3"/>
      <c r="E9" s="3" t="s">
        <v>11</v>
      </c>
      <c r="F9" s="3"/>
      <c r="G9" s="3" t="s">
        <v>14</v>
      </c>
      <c r="H9" s="3"/>
      <c r="I9" s="3" t="s">
        <v>29</v>
      </c>
      <c r="J9" s="11"/>
      <c r="K9" s="32" t="s">
        <v>18</v>
      </c>
      <c r="L9" s="32"/>
      <c r="M9" s="32" t="s">
        <v>11</v>
      </c>
      <c r="N9" s="32"/>
      <c r="O9" s="32" t="s">
        <v>20</v>
      </c>
      <c r="P9" s="32"/>
      <c r="Q9" s="32" t="s">
        <v>29</v>
      </c>
      <c r="R9" s="9"/>
      <c r="S9" s="3" t="s">
        <v>28</v>
      </c>
      <c r="T9" s="3"/>
      <c r="U9" s="3" t="s">
        <v>23</v>
      </c>
      <c r="V9" s="4"/>
      <c r="W9" s="3" t="s">
        <v>28</v>
      </c>
      <c r="X9" s="3"/>
      <c r="Y9" s="3" t="s">
        <v>16</v>
      </c>
    </row>
    <row r="10" spans="1:25" s="29" customFormat="1" ht="12.75">
      <c r="A10" s="34" t="s">
        <v>0</v>
      </c>
      <c r="B10" s="28"/>
      <c r="C10" s="3" t="s">
        <v>34</v>
      </c>
      <c r="D10" s="3"/>
      <c r="E10" s="3" t="s">
        <v>12</v>
      </c>
      <c r="F10" s="3"/>
      <c r="G10" s="3" t="s">
        <v>15</v>
      </c>
      <c r="H10" s="3"/>
      <c r="I10" s="3" t="s">
        <v>17</v>
      </c>
      <c r="J10" s="11"/>
      <c r="K10" s="32" t="s">
        <v>9</v>
      </c>
      <c r="L10" s="32"/>
      <c r="M10" s="32" t="s">
        <v>12</v>
      </c>
      <c r="N10" s="32"/>
      <c r="O10" s="32" t="s">
        <v>21</v>
      </c>
      <c r="P10" s="32"/>
      <c r="Q10" s="32" t="s">
        <v>22</v>
      </c>
      <c r="R10" s="9"/>
      <c r="S10" s="3" t="s">
        <v>32</v>
      </c>
      <c r="T10" s="3"/>
      <c r="U10" s="3" t="s">
        <v>24</v>
      </c>
      <c r="V10" s="4"/>
      <c r="W10" s="3" t="s">
        <v>32</v>
      </c>
      <c r="X10" s="3"/>
      <c r="Y10" s="3" t="s">
        <v>17</v>
      </c>
    </row>
    <row r="11" spans="1:25" ht="12.75">
      <c r="A11" s="29"/>
      <c r="B11" s="29"/>
      <c r="C11" s="24"/>
      <c r="D11" s="24"/>
      <c r="E11" s="24"/>
      <c r="F11" s="24"/>
      <c r="G11" s="24"/>
      <c r="H11" s="24"/>
      <c r="I11" s="24"/>
      <c r="J11" s="11"/>
      <c r="K11" s="24"/>
      <c r="L11" s="24"/>
      <c r="M11" s="24"/>
      <c r="N11" s="24"/>
      <c r="O11" s="22"/>
      <c r="P11" s="24"/>
      <c r="Q11" s="24"/>
      <c r="R11" s="11"/>
      <c r="S11" s="32"/>
      <c r="T11" s="32"/>
      <c r="U11" s="32"/>
      <c r="V11" s="33"/>
      <c r="W11" s="32"/>
      <c r="X11" s="32"/>
      <c r="Y11" s="32"/>
    </row>
    <row r="12" spans="1:254" s="29" customFormat="1" ht="12.75">
      <c r="A12" s="2" t="s">
        <v>1</v>
      </c>
      <c r="B12" s="2"/>
      <c r="C12" s="23">
        <f>+C14+C13</f>
        <v>33</v>
      </c>
      <c r="D12" s="23"/>
      <c r="E12" s="23">
        <f>+E14+E13</f>
        <v>580</v>
      </c>
      <c r="F12" s="23"/>
      <c r="G12" s="23">
        <f>E12/C12</f>
        <v>17.575757575757574</v>
      </c>
      <c r="H12" s="23"/>
      <c r="I12" s="23">
        <f>+I14+I13</f>
        <v>1721</v>
      </c>
      <c r="J12" s="6"/>
      <c r="K12" s="23">
        <f>+K14+K13</f>
        <v>18</v>
      </c>
      <c r="L12" s="23"/>
      <c r="M12" s="23">
        <f>+M14+M13</f>
        <v>221</v>
      </c>
      <c r="N12" s="23"/>
      <c r="O12" s="23">
        <f>M12/K12</f>
        <v>12.277777777777779</v>
      </c>
      <c r="P12" s="23"/>
      <c r="Q12" s="23">
        <f>+Q14+Q13</f>
        <v>1105</v>
      </c>
      <c r="R12" s="6"/>
      <c r="S12" s="23">
        <f>+S14+S13</f>
        <v>79</v>
      </c>
      <c r="T12" s="23"/>
      <c r="U12" s="23">
        <f>+U14+U13</f>
        <v>451</v>
      </c>
      <c r="V12" s="6"/>
      <c r="W12" s="23">
        <f>E12+M12+S12+AD12</f>
        <v>880</v>
      </c>
      <c r="X12" s="23"/>
      <c r="Y12" s="23">
        <f>I12+Q12+U12+AE12</f>
        <v>3277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2.75">
      <c r="A13" s="34"/>
      <c r="B13" s="34"/>
      <c r="C13" s="14"/>
      <c r="D13" s="14"/>
      <c r="E13" s="14"/>
      <c r="F13" s="14"/>
      <c r="G13" s="14"/>
      <c r="H13" s="14"/>
      <c r="I13" s="14"/>
      <c r="J13" s="19"/>
      <c r="K13" s="14"/>
      <c r="L13" s="14"/>
      <c r="M13" s="14"/>
      <c r="N13" s="14"/>
      <c r="O13" s="14"/>
      <c r="P13" s="14"/>
      <c r="Q13" s="14"/>
      <c r="R13" s="19"/>
      <c r="S13" s="14"/>
      <c r="T13" s="14"/>
      <c r="U13" s="14"/>
      <c r="V13" s="19"/>
      <c r="W13" s="14"/>
      <c r="X13" s="14"/>
      <c r="Y13" s="1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64" s="29" customFormat="1" ht="12.75">
      <c r="A14" s="28" t="s">
        <v>76</v>
      </c>
      <c r="B14" s="28"/>
      <c r="C14" s="5">
        <v>33</v>
      </c>
      <c r="D14" s="5"/>
      <c r="E14" s="5">
        <v>580</v>
      </c>
      <c r="F14" s="5"/>
      <c r="G14" s="5">
        <f>E14/C14</f>
        <v>17.575757575757574</v>
      </c>
      <c r="H14" s="5"/>
      <c r="I14" s="5">
        <v>1721</v>
      </c>
      <c r="J14" s="7"/>
      <c r="K14" s="5">
        <v>18</v>
      </c>
      <c r="L14" s="5"/>
      <c r="M14" s="5">
        <v>221</v>
      </c>
      <c r="N14" s="5"/>
      <c r="O14" s="5">
        <f>M14/K14</f>
        <v>12.277777777777779</v>
      </c>
      <c r="P14" s="5"/>
      <c r="Q14" s="5">
        <v>1105</v>
      </c>
      <c r="R14" s="7"/>
      <c r="S14" s="5">
        <v>79</v>
      </c>
      <c r="T14" s="5"/>
      <c r="U14" s="5">
        <v>451</v>
      </c>
      <c r="V14" s="7"/>
      <c r="W14" s="5">
        <f>E14+M14+S14+AD14</f>
        <v>880</v>
      </c>
      <c r="X14" s="5"/>
      <c r="Y14" s="5">
        <f>I14+Q14+U14+AE14</f>
        <v>3277</v>
      </c>
      <c r="Z14" s="35"/>
      <c r="AA14" s="35"/>
      <c r="AB14" s="35"/>
      <c r="AC14" s="3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29"/>
      <c r="B15" s="29"/>
      <c r="C15" s="22"/>
      <c r="D15" s="22"/>
      <c r="E15" s="22"/>
      <c r="F15" s="22"/>
      <c r="G15" s="22"/>
      <c r="H15" s="22"/>
      <c r="I15" s="22"/>
      <c r="J15" s="25"/>
      <c r="K15" s="22"/>
      <c r="L15" s="22"/>
      <c r="M15" s="22"/>
      <c r="N15" s="22"/>
      <c r="O15" s="22"/>
      <c r="P15" s="22"/>
      <c r="Q15" s="22"/>
      <c r="R15" s="25"/>
      <c r="S15" s="22"/>
      <c r="T15" s="22"/>
      <c r="U15" s="22"/>
      <c r="V15" s="25"/>
      <c r="W15" s="22"/>
      <c r="X15" s="22"/>
      <c r="Y15" s="22"/>
      <c r="Z15" s="36"/>
      <c r="AA15" s="36"/>
      <c r="AB15" s="36"/>
      <c r="AC15" s="36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s="29" customFormat="1" ht="12.75">
      <c r="A16" s="28"/>
      <c r="B16" s="28"/>
      <c r="C16" s="21"/>
      <c r="D16" s="21"/>
      <c r="E16" s="21"/>
      <c r="F16" s="21"/>
      <c r="G16" s="21"/>
      <c r="H16" s="21"/>
      <c r="I16" s="21"/>
      <c r="J16" s="8"/>
      <c r="K16" s="21"/>
      <c r="L16" s="21"/>
      <c r="M16" s="21"/>
      <c r="N16" s="21"/>
      <c r="O16" s="21"/>
      <c r="P16" s="21"/>
      <c r="Q16" s="21"/>
      <c r="R16" s="8"/>
      <c r="S16" s="21"/>
      <c r="T16" s="21"/>
      <c r="U16" s="21"/>
      <c r="V16" s="25"/>
      <c r="W16" s="15"/>
      <c r="X16" s="15"/>
      <c r="Y16" s="1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254" ht="12.75">
      <c r="A17" s="34" t="s">
        <v>2</v>
      </c>
      <c r="B17" s="34"/>
      <c r="C17" s="14">
        <f>+C18+C19+C20+C23+C26+C29+C32+C35+C39+C42+C46+C58+C106+C49+C55+C69+C75+C80+C81+C85+C88+C92+C96+C100+C103</f>
        <v>1604</v>
      </c>
      <c r="D17" s="14"/>
      <c r="E17" s="14">
        <f>+E18+E19+E20+E23+E26+E29+E32+E35+E39+E42+E46+E58+E106+E49+E55+E69+E75+E80+E81+E85+E88+E92+E96+E100+E103</f>
        <v>47395</v>
      </c>
      <c r="F17" s="14"/>
      <c r="G17" s="14">
        <f>E17/C17</f>
        <v>29.548004987531172</v>
      </c>
      <c r="H17" s="14"/>
      <c r="I17" s="14">
        <f>+I18+I19+I20+I23+I26+I29+I32+I35+I39+I42+I46+I58+I106+I49+I55+I69+I75+I80+I81+I85+I88+I92+I96+I100+I103</f>
        <v>141679</v>
      </c>
      <c r="J17" s="19"/>
      <c r="K17" s="14">
        <f>+K18+K19+K20+K23+K26+K29+K32+K35+K39+K42+K46+K58+K106+K49+K55+K69+K75+K80+K81+K85+K88+K92+K96+K100+K103</f>
        <v>238</v>
      </c>
      <c r="L17" s="14" t="s">
        <v>52</v>
      </c>
      <c r="M17" s="14">
        <f>+M18+M19+M20+M23+M26+M29+M32+M35+M39+M42+M46+M58+M106+M49+M55+M69+M75+M80+M81+M85+M88+M92+M96+M100+M103</f>
        <v>4892</v>
      </c>
      <c r="N17" s="14"/>
      <c r="O17" s="14">
        <f>M17/K17</f>
        <v>20.554621848739497</v>
      </c>
      <c r="P17" s="14"/>
      <c r="Q17" s="14">
        <f>+Q18+Q19+Q20+Q23+Q26+Q29+Q32+Q35+Q39+Q42+Q46+Q58+Q106+Q49+Q55+Q69+Q75+Q80+Q81+Q85+Q88+Q92+Q96+Q100+Q103</f>
        <v>4770</v>
      </c>
      <c r="R17" s="19"/>
      <c r="S17" s="14">
        <f>+S18+S19+S20+S23+S26+S29+S32+S35+S39+S42+S46+S58+S106+S49+S55+S69+S75+S80+S81+S85+S88+S92+S96+S100+S103</f>
        <v>1695</v>
      </c>
      <c r="T17" s="14" t="s">
        <v>52</v>
      </c>
      <c r="U17" s="14">
        <f>+U18+U19+U20+U23+U26+U29+U32+U35+U39+U42+U46+U58+U106+U49+U55+U69+U75+U80+U81+U85+U88+U92+U96+U100+U103</f>
        <v>4739</v>
      </c>
      <c r="V17" s="19"/>
      <c r="W17" s="14">
        <f>E17+M17+S17+AD17</f>
        <v>53982</v>
      </c>
      <c r="X17" s="14"/>
      <c r="Y17" s="14">
        <f>I17+Q17+U17</f>
        <v>151188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64" s="29" customFormat="1" ht="12.75">
      <c r="A18" s="28" t="s">
        <v>78</v>
      </c>
      <c r="B18" s="28"/>
      <c r="C18" s="5">
        <v>8</v>
      </c>
      <c r="D18" s="5"/>
      <c r="E18" s="5">
        <v>118</v>
      </c>
      <c r="F18" s="5"/>
      <c r="G18" s="5">
        <f aca="true" t="shared" si="0" ref="G18:G25">E18/C18</f>
        <v>14.75</v>
      </c>
      <c r="H18" s="5"/>
      <c r="I18" s="5">
        <v>344</v>
      </c>
      <c r="J18" s="7"/>
      <c r="K18" s="5">
        <v>0</v>
      </c>
      <c r="L18" s="5"/>
      <c r="M18" s="5">
        <v>0</v>
      </c>
      <c r="N18" s="5"/>
      <c r="O18" s="5">
        <v>0</v>
      </c>
      <c r="P18" s="5"/>
      <c r="Q18" s="5">
        <v>0</v>
      </c>
      <c r="R18" s="7"/>
      <c r="S18" s="5">
        <v>10</v>
      </c>
      <c r="T18" s="5"/>
      <c r="U18" s="5">
        <v>35</v>
      </c>
      <c r="V18" s="7"/>
      <c r="W18" s="5">
        <f>E18+M18+S18+AD18</f>
        <v>128</v>
      </c>
      <c r="X18" s="5"/>
      <c r="Y18" s="5">
        <f>I18+Q18+U18+AE18</f>
        <v>379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29" t="s">
        <v>41</v>
      </c>
      <c r="B19" s="29"/>
      <c r="C19" s="22">
        <v>4</v>
      </c>
      <c r="D19" s="22"/>
      <c r="E19" s="22">
        <v>68</v>
      </c>
      <c r="F19" s="22"/>
      <c r="G19" s="22">
        <f t="shared" si="0"/>
        <v>17</v>
      </c>
      <c r="H19" s="22"/>
      <c r="I19" s="22">
        <v>98</v>
      </c>
      <c r="J19" s="25"/>
      <c r="K19" s="22">
        <v>4</v>
      </c>
      <c r="L19" s="22"/>
      <c r="M19" s="22">
        <v>70</v>
      </c>
      <c r="N19" s="22"/>
      <c r="O19" s="22">
        <f>M19/K19</f>
        <v>17.5</v>
      </c>
      <c r="P19" s="22"/>
      <c r="Q19" s="22">
        <v>0</v>
      </c>
      <c r="R19" s="25"/>
      <c r="S19" s="22">
        <v>0</v>
      </c>
      <c r="T19" s="22"/>
      <c r="U19" s="22">
        <v>0</v>
      </c>
      <c r="V19" s="25"/>
      <c r="W19" s="22">
        <f>E19+M19+S19+AD19</f>
        <v>138</v>
      </c>
      <c r="X19" s="22"/>
      <c r="Y19" s="22">
        <f>I19+Q19+U19+AE19</f>
        <v>98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s="37" customFormat="1" ht="12.75">
      <c r="A20" s="37" t="s">
        <v>56</v>
      </c>
      <c r="C20" s="21">
        <f>+C21+C22</f>
        <v>22</v>
      </c>
      <c r="D20" s="21"/>
      <c r="E20" s="21">
        <f>+E21+E22</f>
        <v>595</v>
      </c>
      <c r="F20" s="21"/>
      <c r="G20" s="21">
        <f t="shared" si="0"/>
        <v>27.045454545454547</v>
      </c>
      <c r="H20" s="21"/>
      <c r="I20" s="21">
        <f>+I21+I22</f>
        <v>1785</v>
      </c>
      <c r="J20" s="21"/>
      <c r="K20" s="21">
        <f>+K21+K22</f>
        <v>0</v>
      </c>
      <c r="L20" s="21"/>
      <c r="M20" s="21">
        <f>+M21+M22</f>
        <v>0</v>
      </c>
      <c r="N20" s="21"/>
      <c r="O20" s="21">
        <v>0</v>
      </c>
      <c r="P20" s="21"/>
      <c r="Q20" s="21">
        <f>+Q21+Q22</f>
        <v>0</v>
      </c>
      <c r="R20" s="21"/>
      <c r="S20" s="21">
        <f>+S21+S22</f>
        <v>8</v>
      </c>
      <c r="T20" s="21"/>
      <c r="U20" s="21">
        <f>+U21+U22</f>
        <v>24</v>
      </c>
      <c r="V20" s="21"/>
      <c r="W20" s="21">
        <f>+W21+W22</f>
        <v>603</v>
      </c>
      <c r="X20" s="21"/>
      <c r="Y20" s="21">
        <f>+Y21+Y22</f>
        <v>1809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11" customFormat="1" ht="12.75">
      <c r="A21" s="11" t="s">
        <v>57</v>
      </c>
      <c r="C21" s="22">
        <v>16</v>
      </c>
      <c r="D21" s="22"/>
      <c r="E21" s="22">
        <v>290</v>
      </c>
      <c r="F21" s="22"/>
      <c r="G21" s="22">
        <f t="shared" si="0"/>
        <v>18.125</v>
      </c>
      <c r="H21" s="22"/>
      <c r="I21" s="22">
        <v>870</v>
      </c>
      <c r="J21" s="25"/>
      <c r="K21" s="22">
        <v>0</v>
      </c>
      <c r="L21" s="22"/>
      <c r="M21" s="22">
        <v>0</v>
      </c>
      <c r="N21" s="22"/>
      <c r="O21" s="22">
        <v>0</v>
      </c>
      <c r="P21" s="22"/>
      <c r="Q21" s="22">
        <v>0</v>
      </c>
      <c r="R21" s="25"/>
      <c r="S21" s="22">
        <v>8</v>
      </c>
      <c r="T21" s="22"/>
      <c r="U21" s="22">
        <v>24</v>
      </c>
      <c r="V21" s="25"/>
      <c r="W21" s="22">
        <f>E21+M21+S21+AD21</f>
        <v>298</v>
      </c>
      <c r="X21" s="22"/>
      <c r="Y21" s="22">
        <f>I21+Q21+U21+AE21</f>
        <v>894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64" s="11" customFormat="1" ht="12.75">
      <c r="A22" s="11" t="s">
        <v>49</v>
      </c>
      <c r="C22" s="22">
        <v>6</v>
      </c>
      <c r="D22" s="22"/>
      <c r="E22" s="22">
        <v>305</v>
      </c>
      <c r="F22" s="22"/>
      <c r="G22" s="22">
        <f t="shared" si="0"/>
        <v>50.833333333333336</v>
      </c>
      <c r="H22" s="22"/>
      <c r="I22" s="22">
        <v>915</v>
      </c>
      <c r="J22" s="25"/>
      <c r="K22" s="22">
        <v>0</v>
      </c>
      <c r="L22" s="22"/>
      <c r="M22" s="22">
        <v>0</v>
      </c>
      <c r="N22" s="22"/>
      <c r="O22" s="22">
        <v>0</v>
      </c>
      <c r="P22" s="22"/>
      <c r="Q22" s="22">
        <v>0</v>
      </c>
      <c r="R22" s="25"/>
      <c r="S22" s="22">
        <v>0</v>
      </c>
      <c r="T22" s="22"/>
      <c r="U22" s="22">
        <v>0</v>
      </c>
      <c r="V22" s="25"/>
      <c r="W22" s="22">
        <f>E22+M22+S22+AD22</f>
        <v>305</v>
      </c>
      <c r="X22" s="22"/>
      <c r="Y22" s="22">
        <f>I22+Q22+U22+AE22</f>
        <v>915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s="39" customFormat="1" ht="12.75">
      <c r="A23" s="39" t="s">
        <v>151</v>
      </c>
      <c r="C23" s="15">
        <f>+C24+C25</f>
        <v>23</v>
      </c>
      <c r="D23" s="15"/>
      <c r="E23" s="15">
        <f>+E24+E25</f>
        <v>847</v>
      </c>
      <c r="F23" s="15"/>
      <c r="G23" s="15">
        <f t="shared" si="0"/>
        <v>36.82608695652174</v>
      </c>
      <c r="H23" s="15"/>
      <c r="I23" s="15">
        <f>+I24+I25</f>
        <v>2580</v>
      </c>
      <c r="J23" s="15"/>
      <c r="K23" s="15">
        <f>+K24+K25</f>
        <v>2</v>
      </c>
      <c r="L23" s="15"/>
      <c r="M23" s="15">
        <f>+M24+M25</f>
        <v>39</v>
      </c>
      <c r="N23" s="15"/>
      <c r="O23" s="15">
        <v>0</v>
      </c>
      <c r="P23" s="15"/>
      <c r="Q23" s="15">
        <f>+Q24+Q25</f>
        <v>0</v>
      </c>
      <c r="R23" s="15"/>
      <c r="S23" s="15">
        <f>+S24+S25</f>
        <v>11</v>
      </c>
      <c r="T23" s="15"/>
      <c r="U23" s="15">
        <f>+U24+U25</f>
        <v>33</v>
      </c>
      <c r="V23" s="15"/>
      <c r="W23" s="15">
        <f>+W24+W25</f>
        <v>897</v>
      </c>
      <c r="X23" s="15"/>
      <c r="Y23" s="15">
        <f>+Y24+Y25</f>
        <v>2613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64" s="11" customFormat="1" ht="12.75">
      <c r="A24" s="9" t="s">
        <v>108</v>
      </c>
      <c r="B24" s="9"/>
      <c r="C24" s="5">
        <v>21</v>
      </c>
      <c r="D24" s="5"/>
      <c r="E24" s="5">
        <v>780</v>
      </c>
      <c r="F24" s="5"/>
      <c r="G24" s="5">
        <f t="shared" si="0"/>
        <v>37.142857142857146</v>
      </c>
      <c r="H24" s="5"/>
      <c r="I24" s="5">
        <v>2379</v>
      </c>
      <c r="J24" s="7"/>
      <c r="K24" s="5">
        <v>2</v>
      </c>
      <c r="L24" s="5"/>
      <c r="M24" s="5">
        <v>39</v>
      </c>
      <c r="N24" s="5"/>
      <c r="O24" s="5">
        <f>M24/K24</f>
        <v>19.5</v>
      </c>
      <c r="P24" s="5"/>
      <c r="Q24" s="5">
        <v>0</v>
      </c>
      <c r="R24" s="7"/>
      <c r="S24" s="5">
        <v>11</v>
      </c>
      <c r="T24" s="5"/>
      <c r="U24" s="5">
        <v>33</v>
      </c>
      <c r="V24" s="7"/>
      <c r="W24" s="5">
        <f>E24+M24+S24+AD24</f>
        <v>830</v>
      </c>
      <c r="X24" s="5"/>
      <c r="Y24" s="5">
        <f>I24+Q24+U24+AE24</f>
        <v>2412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s="11" customFormat="1" ht="12.75">
      <c r="A25" s="11" t="s">
        <v>49</v>
      </c>
      <c r="C25" s="22">
        <v>2</v>
      </c>
      <c r="D25" s="22"/>
      <c r="E25" s="22">
        <v>67</v>
      </c>
      <c r="F25" s="22"/>
      <c r="G25" s="22">
        <f t="shared" si="0"/>
        <v>33.5</v>
      </c>
      <c r="H25" s="22"/>
      <c r="I25" s="22">
        <v>201</v>
      </c>
      <c r="J25" s="25"/>
      <c r="K25" s="22">
        <v>0</v>
      </c>
      <c r="L25" s="22"/>
      <c r="M25" s="22">
        <v>0</v>
      </c>
      <c r="N25" s="22"/>
      <c r="O25" s="22">
        <v>0</v>
      </c>
      <c r="P25" s="22"/>
      <c r="Q25" s="22">
        <v>0</v>
      </c>
      <c r="R25" s="25"/>
      <c r="S25" s="22">
        <v>0</v>
      </c>
      <c r="T25" s="22"/>
      <c r="U25" s="22">
        <v>0</v>
      </c>
      <c r="V25" s="25"/>
      <c r="W25" s="22">
        <f>E25+M25+S25+AD25</f>
        <v>67</v>
      </c>
      <c r="X25" s="22"/>
      <c r="Y25" s="22">
        <f>I25+Q25+U25+AE25</f>
        <v>201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64" s="41" customFormat="1" ht="12.75">
      <c r="A26" s="41" t="s">
        <v>58</v>
      </c>
      <c r="C26" s="15">
        <f>+C27+C28</f>
        <v>81</v>
      </c>
      <c r="D26" s="15"/>
      <c r="E26" s="15">
        <f>+E27+E28</f>
        <v>1751</v>
      </c>
      <c r="F26" s="15"/>
      <c r="G26" s="15">
        <f aca="true" t="shared" si="1" ref="G26:G56">E26/C26</f>
        <v>21.617283950617285</v>
      </c>
      <c r="H26" s="15"/>
      <c r="I26" s="15">
        <f>+I27+I28</f>
        <v>5129</v>
      </c>
      <c r="J26" s="16"/>
      <c r="K26" s="15">
        <f>+K27+K28</f>
        <v>5</v>
      </c>
      <c r="L26" s="15"/>
      <c r="M26" s="15">
        <f>+M27+M28</f>
        <v>102</v>
      </c>
      <c r="N26" s="15"/>
      <c r="O26" s="15">
        <v>0</v>
      </c>
      <c r="P26" s="15"/>
      <c r="Q26" s="15">
        <f>+Q27+Q28</f>
        <v>306</v>
      </c>
      <c r="R26" s="16"/>
      <c r="S26" s="15">
        <f>+S27+S28</f>
        <v>78</v>
      </c>
      <c r="T26" s="15"/>
      <c r="U26" s="15">
        <f>+U27+U28</f>
        <v>266</v>
      </c>
      <c r="V26" s="16"/>
      <c r="W26" s="15">
        <f>+W27+W28</f>
        <v>1931</v>
      </c>
      <c r="X26" s="15"/>
      <c r="Y26" s="15">
        <f>+Y27+Y28</f>
        <v>5701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>
      <c r="A27" s="28" t="s">
        <v>152</v>
      </c>
      <c r="C27" s="5">
        <v>80</v>
      </c>
      <c r="D27" s="5"/>
      <c r="E27" s="5">
        <v>1713</v>
      </c>
      <c r="F27" s="5"/>
      <c r="G27" s="5">
        <f t="shared" si="1"/>
        <v>21.4125</v>
      </c>
      <c r="H27" s="5"/>
      <c r="I27" s="5">
        <v>5015</v>
      </c>
      <c r="J27" s="7"/>
      <c r="K27" s="5">
        <v>5</v>
      </c>
      <c r="L27" s="5"/>
      <c r="M27" s="5">
        <v>102</v>
      </c>
      <c r="N27" s="5"/>
      <c r="O27" s="5">
        <f>M27/K27</f>
        <v>20.4</v>
      </c>
      <c r="P27" s="5"/>
      <c r="Q27" s="5">
        <v>306</v>
      </c>
      <c r="R27" s="7"/>
      <c r="S27" s="5">
        <v>78</v>
      </c>
      <c r="T27" s="5"/>
      <c r="U27" s="5">
        <v>266</v>
      </c>
      <c r="V27" s="7"/>
      <c r="W27" s="5">
        <f>E27+M27+S27+AD27</f>
        <v>1893</v>
      </c>
      <c r="X27" s="5"/>
      <c r="Y27" s="5">
        <f>I27+Q27+U27+AE27</f>
        <v>5587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64" ht="12.75">
      <c r="A28" s="28" t="s">
        <v>49</v>
      </c>
      <c r="C28" s="5">
        <v>1</v>
      </c>
      <c r="D28" s="5"/>
      <c r="E28" s="5">
        <v>38</v>
      </c>
      <c r="F28" s="5"/>
      <c r="G28" s="5">
        <f t="shared" si="1"/>
        <v>38</v>
      </c>
      <c r="H28" s="5"/>
      <c r="I28" s="5">
        <v>114</v>
      </c>
      <c r="J28" s="7"/>
      <c r="K28" s="5">
        <v>0</v>
      </c>
      <c r="L28" s="5"/>
      <c r="M28" s="5">
        <v>0</v>
      </c>
      <c r="N28" s="5"/>
      <c r="O28" s="5">
        <v>0</v>
      </c>
      <c r="P28" s="5"/>
      <c r="Q28" s="5">
        <v>0</v>
      </c>
      <c r="R28" s="7"/>
      <c r="S28" s="5">
        <v>0</v>
      </c>
      <c r="T28" s="5"/>
      <c r="U28" s="5">
        <v>0</v>
      </c>
      <c r="V28" s="7"/>
      <c r="W28" s="5">
        <f>E28+M28+S28+AD28</f>
        <v>38</v>
      </c>
      <c r="X28" s="5"/>
      <c r="Y28" s="5">
        <f>I28+Q28+U28+AE28</f>
        <v>114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64" s="43" customFormat="1" ht="12.75">
      <c r="A29" s="43" t="s">
        <v>59</v>
      </c>
      <c r="C29" s="21">
        <f>+C30+C31</f>
        <v>51</v>
      </c>
      <c r="D29" s="21"/>
      <c r="E29" s="21">
        <f>+E30+E31</f>
        <v>2076</v>
      </c>
      <c r="F29" s="21"/>
      <c r="G29" s="21">
        <f t="shared" si="1"/>
        <v>40.705882352941174</v>
      </c>
      <c r="H29" s="21"/>
      <c r="I29" s="21">
        <f>+I30+I31</f>
        <v>6058</v>
      </c>
      <c r="J29" s="8"/>
      <c r="K29" s="21">
        <f>+K30+K31</f>
        <v>59</v>
      </c>
      <c r="L29" s="21"/>
      <c r="M29" s="21">
        <f>+M30+M31</f>
        <v>1241</v>
      </c>
      <c r="N29" s="21"/>
      <c r="O29" s="21">
        <f>M29/K29</f>
        <v>21.033898305084747</v>
      </c>
      <c r="P29" s="21"/>
      <c r="Q29" s="21">
        <f>+Q30+Q31</f>
        <v>1241</v>
      </c>
      <c r="R29" s="8"/>
      <c r="S29" s="21">
        <f>+S30+S31</f>
        <v>168</v>
      </c>
      <c r="T29" s="21"/>
      <c r="U29" s="21">
        <f>+U30+U31</f>
        <v>510</v>
      </c>
      <c r="V29" s="8"/>
      <c r="W29" s="21">
        <f>+W30+W31</f>
        <v>3485</v>
      </c>
      <c r="X29" s="21"/>
      <c r="Y29" s="21">
        <f>+Y30+Y31</f>
        <v>7809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s="29" customFormat="1" ht="12.75">
      <c r="A30" s="29" t="s">
        <v>141</v>
      </c>
      <c r="C30" s="22">
        <v>45</v>
      </c>
      <c r="D30" s="22"/>
      <c r="E30" s="22">
        <v>1925</v>
      </c>
      <c r="F30" s="22"/>
      <c r="G30" s="22">
        <f t="shared" si="1"/>
        <v>42.77777777777778</v>
      </c>
      <c r="H30" s="22"/>
      <c r="I30" s="22">
        <v>5605</v>
      </c>
      <c r="J30" s="25"/>
      <c r="K30" s="22">
        <v>59</v>
      </c>
      <c r="L30" s="22"/>
      <c r="M30" s="22">
        <v>1241</v>
      </c>
      <c r="N30" s="22"/>
      <c r="O30" s="22">
        <f>M30/K30</f>
        <v>21.033898305084747</v>
      </c>
      <c r="P30" s="22"/>
      <c r="Q30" s="22">
        <v>1241</v>
      </c>
      <c r="R30" s="25"/>
      <c r="S30" s="22">
        <v>168</v>
      </c>
      <c r="T30" s="22"/>
      <c r="U30" s="22">
        <v>510</v>
      </c>
      <c r="V30" s="25"/>
      <c r="W30" s="22">
        <f>E30+M30+S30+AD30</f>
        <v>3334</v>
      </c>
      <c r="X30" s="22"/>
      <c r="Y30" s="22">
        <f>I30+Q30+U30+AE30</f>
        <v>7356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29" customFormat="1" ht="12.75">
      <c r="A31" s="29" t="s">
        <v>49</v>
      </c>
      <c r="C31" s="22">
        <v>6</v>
      </c>
      <c r="D31" s="22"/>
      <c r="E31" s="22">
        <v>151</v>
      </c>
      <c r="F31" s="22"/>
      <c r="G31" s="22">
        <f t="shared" si="1"/>
        <v>25.166666666666668</v>
      </c>
      <c r="H31" s="22"/>
      <c r="I31" s="22">
        <v>453</v>
      </c>
      <c r="J31" s="25"/>
      <c r="K31" s="22">
        <v>0</v>
      </c>
      <c r="L31" s="22"/>
      <c r="M31" s="22">
        <v>0</v>
      </c>
      <c r="N31" s="22"/>
      <c r="O31" s="22">
        <v>0</v>
      </c>
      <c r="P31" s="22"/>
      <c r="Q31" s="22">
        <v>0</v>
      </c>
      <c r="R31" s="25"/>
      <c r="S31" s="22">
        <v>0</v>
      </c>
      <c r="T31" s="22"/>
      <c r="U31" s="22">
        <v>0</v>
      </c>
      <c r="V31" s="25"/>
      <c r="W31" s="22">
        <f>E31+M31+S31+AD31</f>
        <v>151</v>
      </c>
      <c r="X31" s="22"/>
      <c r="Y31" s="22">
        <f>I31+Q31+U31+AE31</f>
        <v>453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41" customFormat="1" ht="12.75">
      <c r="A32" s="41" t="s">
        <v>171</v>
      </c>
      <c r="C32" s="15">
        <f>+C33+C34</f>
        <v>33</v>
      </c>
      <c r="D32" s="15"/>
      <c r="E32" s="15">
        <f>+E33+E34</f>
        <v>1573</v>
      </c>
      <c r="F32" s="15"/>
      <c r="G32" s="15">
        <f>E32/C32</f>
        <v>47.666666666666664</v>
      </c>
      <c r="H32" s="15"/>
      <c r="I32" s="15">
        <f>+I33+I34</f>
        <v>4519</v>
      </c>
      <c r="J32" s="16"/>
      <c r="K32" s="15">
        <f>+K33+K34</f>
        <v>41</v>
      </c>
      <c r="L32" s="15"/>
      <c r="M32" s="15">
        <f>+M33+M34</f>
        <v>1059</v>
      </c>
      <c r="N32" s="15"/>
      <c r="O32" s="15">
        <f>M32/K32</f>
        <v>25.829268292682926</v>
      </c>
      <c r="P32" s="15"/>
      <c r="Q32" s="15">
        <f>+Q33+Q34</f>
        <v>1059</v>
      </c>
      <c r="R32" s="16"/>
      <c r="S32" s="15">
        <f>+S33+S34</f>
        <v>100</v>
      </c>
      <c r="T32" s="15"/>
      <c r="U32" s="15">
        <f>+U33+U34</f>
        <v>234</v>
      </c>
      <c r="V32" s="16"/>
      <c r="W32" s="15">
        <f>+W33+W34</f>
        <v>2732</v>
      </c>
      <c r="X32" s="15"/>
      <c r="Y32" s="15">
        <f>+Y33+Y34</f>
        <v>5812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29" customFormat="1" ht="12.75">
      <c r="A33" s="28" t="s">
        <v>169</v>
      </c>
      <c r="B33" s="28"/>
      <c r="C33" s="5">
        <v>28</v>
      </c>
      <c r="D33" s="5"/>
      <c r="E33" s="5">
        <v>1522</v>
      </c>
      <c r="F33" s="5"/>
      <c r="G33" s="5">
        <f t="shared" si="1"/>
        <v>54.357142857142854</v>
      </c>
      <c r="H33" s="5"/>
      <c r="I33" s="5">
        <v>4416</v>
      </c>
      <c r="J33" s="7"/>
      <c r="K33" s="5">
        <v>41</v>
      </c>
      <c r="L33" s="5"/>
      <c r="M33" s="5">
        <v>1059</v>
      </c>
      <c r="N33" s="5"/>
      <c r="O33" s="5">
        <f>M33/K33</f>
        <v>25.829268292682926</v>
      </c>
      <c r="P33" s="5"/>
      <c r="Q33" s="5">
        <v>1059</v>
      </c>
      <c r="R33" s="7"/>
      <c r="S33" s="5">
        <v>95</v>
      </c>
      <c r="T33" s="5"/>
      <c r="U33" s="5">
        <v>226</v>
      </c>
      <c r="V33" s="7"/>
      <c r="W33" s="5">
        <f>E33+M33+S33+AD33</f>
        <v>2676</v>
      </c>
      <c r="X33" s="5"/>
      <c r="Y33" s="5">
        <f>I33+Q33+U33+AE33</f>
        <v>5701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11" customFormat="1" ht="12.75">
      <c r="A34" s="11" t="s">
        <v>170</v>
      </c>
      <c r="C34" s="22">
        <v>5</v>
      </c>
      <c r="D34" s="22"/>
      <c r="E34" s="22">
        <v>51</v>
      </c>
      <c r="F34" s="22"/>
      <c r="G34" s="22">
        <f>E34/C34</f>
        <v>10.2</v>
      </c>
      <c r="H34" s="22"/>
      <c r="I34" s="22">
        <v>103</v>
      </c>
      <c r="J34" s="25"/>
      <c r="K34" s="22">
        <v>0</v>
      </c>
      <c r="L34" s="22"/>
      <c r="M34" s="22">
        <v>0</v>
      </c>
      <c r="N34" s="22"/>
      <c r="O34" s="22">
        <v>0</v>
      </c>
      <c r="P34" s="22"/>
      <c r="Q34" s="22">
        <v>0</v>
      </c>
      <c r="R34" s="25"/>
      <c r="S34" s="22">
        <v>5</v>
      </c>
      <c r="T34" s="22"/>
      <c r="U34" s="22">
        <v>8</v>
      </c>
      <c r="V34" s="25"/>
      <c r="W34" s="22">
        <f>E34+M34+S34+AD34</f>
        <v>56</v>
      </c>
      <c r="X34" s="22"/>
      <c r="Y34" s="22">
        <f>I34+Q34+U34+AE34</f>
        <v>111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s="39" customFormat="1" ht="12.75">
      <c r="A35" s="39" t="s">
        <v>60</v>
      </c>
      <c r="C35" s="15">
        <f>+C36+C37+C38</f>
        <v>88</v>
      </c>
      <c r="D35" s="15"/>
      <c r="E35" s="15">
        <f>+E36+E37+E38</f>
        <v>1830</v>
      </c>
      <c r="F35" s="15"/>
      <c r="G35" s="15">
        <f t="shared" si="1"/>
        <v>20.795454545454547</v>
      </c>
      <c r="H35" s="15"/>
      <c r="I35" s="15">
        <f>+I36+I37+I38</f>
        <v>5490</v>
      </c>
      <c r="J35" s="16"/>
      <c r="K35" s="15">
        <f>+K36+K37+K38</f>
        <v>0</v>
      </c>
      <c r="L35" s="15"/>
      <c r="M35" s="15">
        <f>+M36+M37+M38</f>
        <v>0</v>
      </c>
      <c r="N35" s="15"/>
      <c r="O35" s="15">
        <v>0</v>
      </c>
      <c r="P35" s="15"/>
      <c r="Q35" s="15">
        <f>+Q36+Q37+Q38</f>
        <v>0</v>
      </c>
      <c r="R35" s="16"/>
      <c r="S35" s="15">
        <f>+S36+S37+S38</f>
        <v>125</v>
      </c>
      <c r="T35" s="15"/>
      <c r="U35" s="15">
        <f>+U36+U37+U38</f>
        <v>445</v>
      </c>
      <c r="V35" s="16"/>
      <c r="W35" s="15">
        <f>+W36+W37+W38</f>
        <v>1955</v>
      </c>
      <c r="X35" s="15"/>
      <c r="Y35" s="15">
        <f>+Y36+Y37+Y38</f>
        <v>5935</v>
      </c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s="9" customFormat="1" ht="12.75">
      <c r="A36" s="9" t="s">
        <v>61</v>
      </c>
      <c r="C36" s="5">
        <v>74</v>
      </c>
      <c r="D36" s="5"/>
      <c r="E36" s="5">
        <v>1534</v>
      </c>
      <c r="F36" s="5"/>
      <c r="G36" s="5">
        <f t="shared" si="1"/>
        <v>20.72972972972973</v>
      </c>
      <c r="H36" s="5"/>
      <c r="I36" s="5">
        <v>4602</v>
      </c>
      <c r="J36" s="7"/>
      <c r="K36" s="5">
        <v>0</v>
      </c>
      <c r="L36" s="5"/>
      <c r="M36" s="5">
        <v>0</v>
      </c>
      <c r="N36" s="5"/>
      <c r="O36" s="5">
        <v>0</v>
      </c>
      <c r="P36" s="5"/>
      <c r="Q36" s="5">
        <v>0</v>
      </c>
      <c r="R36" s="7"/>
      <c r="S36" s="5">
        <v>121</v>
      </c>
      <c r="T36" s="5"/>
      <c r="U36" s="5">
        <v>437</v>
      </c>
      <c r="V36" s="7"/>
      <c r="W36" s="5">
        <f>E36+M36+S36+AD36</f>
        <v>1655</v>
      </c>
      <c r="X36" s="5"/>
      <c r="Y36" s="5">
        <f>I36+Q36+U36+AE36</f>
        <v>5039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254" s="9" customFormat="1" ht="12.75">
      <c r="A37" s="9" t="s">
        <v>62</v>
      </c>
      <c r="B37" s="45"/>
      <c r="C37" s="5">
        <v>13</v>
      </c>
      <c r="D37" s="5"/>
      <c r="E37" s="5">
        <v>261</v>
      </c>
      <c r="F37" s="5"/>
      <c r="G37" s="5">
        <f t="shared" si="1"/>
        <v>20.076923076923077</v>
      </c>
      <c r="H37" s="5"/>
      <c r="I37" s="5">
        <v>783</v>
      </c>
      <c r="J37" s="7"/>
      <c r="K37" s="5">
        <v>0</v>
      </c>
      <c r="L37" s="5"/>
      <c r="M37" s="5">
        <v>0</v>
      </c>
      <c r="N37" s="5"/>
      <c r="O37" s="5">
        <v>0</v>
      </c>
      <c r="P37" s="5"/>
      <c r="Q37" s="5">
        <v>0</v>
      </c>
      <c r="R37" s="7"/>
      <c r="S37" s="5">
        <v>4</v>
      </c>
      <c r="T37" s="5"/>
      <c r="U37" s="5">
        <v>8</v>
      </c>
      <c r="V37" s="7"/>
      <c r="W37" s="5">
        <f>E37+M37+S37+AD37</f>
        <v>265</v>
      </c>
      <c r="X37" s="5"/>
      <c r="Y37" s="5">
        <f>I37+Q37+U37+AE37</f>
        <v>791</v>
      </c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1:64" s="9" customFormat="1" ht="12.75">
      <c r="A38" s="9" t="s">
        <v>49</v>
      </c>
      <c r="C38" s="5">
        <v>1</v>
      </c>
      <c r="D38" s="5"/>
      <c r="E38" s="5">
        <v>35</v>
      </c>
      <c r="F38" s="5"/>
      <c r="G38" s="5">
        <f t="shared" si="1"/>
        <v>35</v>
      </c>
      <c r="H38" s="5"/>
      <c r="I38" s="5">
        <v>105</v>
      </c>
      <c r="J38" s="7"/>
      <c r="K38" s="5">
        <v>0</v>
      </c>
      <c r="L38" s="5"/>
      <c r="M38" s="5">
        <v>0</v>
      </c>
      <c r="N38" s="5"/>
      <c r="O38" s="5">
        <v>0</v>
      </c>
      <c r="P38" s="5"/>
      <c r="Q38" s="5">
        <v>0</v>
      </c>
      <c r="R38" s="7"/>
      <c r="S38" s="5">
        <v>0</v>
      </c>
      <c r="T38" s="5"/>
      <c r="U38" s="5">
        <v>0</v>
      </c>
      <c r="V38" s="7"/>
      <c r="W38" s="5">
        <f>E38+M38+S38+AD38</f>
        <v>35</v>
      </c>
      <c r="X38" s="5"/>
      <c r="Y38" s="5">
        <f>I38+Q38+U38+AE38</f>
        <v>105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s="37" customFormat="1" ht="12.75">
      <c r="A39" s="37" t="s">
        <v>142</v>
      </c>
      <c r="C39" s="21">
        <f>+C40+C41</f>
        <v>34</v>
      </c>
      <c r="D39" s="21"/>
      <c r="E39" s="21">
        <f>+E40+E41</f>
        <v>1510</v>
      </c>
      <c r="F39" s="21"/>
      <c r="G39" s="21">
        <f t="shared" si="1"/>
        <v>44.411764705882355</v>
      </c>
      <c r="H39" s="21"/>
      <c r="I39" s="21">
        <f>+I40+I41</f>
        <v>4586</v>
      </c>
      <c r="J39" s="8"/>
      <c r="K39" s="21">
        <f>+K40+K41</f>
        <v>0</v>
      </c>
      <c r="L39" s="21"/>
      <c r="M39" s="21">
        <f>+M40+M41</f>
        <v>0</v>
      </c>
      <c r="N39" s="21"/>
      <c r="O39" s="21">
        <v>0</v>
      </c>
      <c r="P39" s="21"/>
      <c r="Q39" s="21">
        <f>+Q40+Q41</f>
        <v>0</v>
      </c>
      <c r="R39" s="8"/>
      <c r="S39" s="21">
        <f>+S40+S41</f>
        <v>48</v>
      </c>
      <c r="T39" s="21"/>
      <c r="U39" s="21">
        <f>+U40+U41</f>
        <v>169</v>
      </c>
      <c r="V39" s="8"/>
      <c r="W39" s="21">
        <f>+W40+W41</f>
        <v>1558</v>
      </c>
      <c r="X39" s="21"/>
      <c r="Y39" s="21">
        <f>+Y40+Y41</f>
        <v>4755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s="9" customFormat="1" ht="12.75">
      <c r="A40" s="11" t="s">
        <v>143</v>
      </c>
      <c r="B40" s="11"/>
      <c r="C40" s="22">
        <v>33</v>
      </c>
      <c r="D40" s="22"/>
      <c r="E40" s="22">
        <v>1455</v>
      </c>
      <c r="F40" s="22"/>
      <c r="G40" s="22">
        <f t="shared" si="1"/>
        <v>44.09090909090909</v>
      </c>
      <c r="H40" s="22"/>
      <c r="I40" s="22">
        <v>4421</v>
      </c>
      <c r="J40" s="25"/>
      <c r="K40" s="22">
        <v>0</v>
      </c>
      <c r="L40" s="22"/>
      <c r="M40" s="22">
        <v>0</v>
      </c>
      <c r="N40" s="22"/>
      <c r="O40" s="22">
        <v>0</v>
      </c>
      <c r="P40" s="22"/>
      <c r="Q40" s="22">
        <v>0</v>
      </c>
      <c r="R40" s="25"/>
      <c r="S40" s="22">
        <v>48</v>
      </c>
      <c r="T40" s="22"/>
      <c r="U40" s="22">
        <v>169</v>
      </c>
      <c r="V40" s="25"/>
      <c r="W40" s="22">
        <f>E40+M40+S40+AD40</f>
        <v>1503</v>
      </c>
      <c r="X40" s="22"/>
      <c r="Y40" s="22">
        <f>I40+Q40+U40+AE40</f>
        <v>4590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</row>
    <row r="41" spans="1:64" s="9" customFormat="1" ht="12.75">
      <c r="A41" s="9" t="s">
        <v>49</v>
      </c>
      <c r="C41" s="5">
        <v>1</v>
      </c>
      <c r="D41" s="5"/>
      <c r="E41" s="5">
        <v>55</v>
      </c>
      <c r="F41" s="5"/>
      <c r="G41" s="5">
        <f t="shared" si="1"/>
        <v>55</v>
      </c>
      <c r="H41" s="5"/>
      <c r="I41" s="5">
        <v>165</v>
      </c>
      <c r="J41" s="7"/>
      <c r="K41" s="5">
        <v>0</v>
      </c>
      <c r="L41" s="5"/>
      <c r="M41" s="5">
        <v>0</v>
      </c>
      <c r="N41" s="5"/>
      <c r="O41" s="5">
        <v>0</v>
      </c>
      <c r="P41" s="5"/>
      <c r="Q41" s="5">
        <v>0</v>
      </c>
      <c r="R41" s="7"/>
      <c r="S41" s="5">
        <v>0</v>
      </c>
      <c r="T41" s="5"/>
      <c r="U41" s="5">
        <v>0</v>
      </c>
      <c r="V41" s="7"/>
      <c r="W41" s="5">
        <f>E41+M41+S41+AD41</f>
        <v>55</v>
      </c>
      <c r="X41" s="5"/>
      <c r="Y41" s="5">
        <f>I41+Q41+U41+AE41</f>
        <v>165</v>
      </c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64" s="37" customFormat="1" ht="12.75">
      <c r="A42" s="37" t="s">
        <v>63</v>
      </c>
      <c r="C42" s="21">
        <f>+C44+C43+C45</f>
        <v>54</v>
      </c>
      <c r="D42" s="21"/>
      <c r="E42" s="21">
        <f>SUM(E43:E45)</f>
        <v>1273</v>
      </c>
      <c r="F42" s="21"/>
      <c r="G42" s="21">
        <f t="shared" si="1"/>
        <v>23.574074074074073</v>
      </c>
      <c r="H42" s="21"/>
      <c r="I42" s="21">
        <f>SUM(I43:I45)</f>
        <v>3459</v>
      </c>
      <c r="J42" s="8"/>
      <c r="K42" s="21">
        <f>SUM(K43:K45)</f>
        <v>3</v>
      </c>
      <c r="L42" s="21"/>
      <c r="M42" s="21">
        <f>SUM(M43:M45)</f>
        <v>25</v>
      </c>
      <c r="N42" s="21"/>
      <c r="O42" s="21">
        <f>M42/K42</f>
        <v>8.333333333333334</v>
      </c>
      <c r="P42" s="21"/>
      <c r="Q42" s="21">
        <f>SUM(Q43:Q45)</f>
        <v>25</v>
      </c>
      <c r="R42" s="8"/>
      <c r="S42" s="21">
        <f>SUM(S43:S45)</f>
        <v>144</v>
      </c>
      <c r="T42" s="21"/>
      <c r="U42" s="21">
        <f>SUM(U43:U45)</f>
        <v>231</v>
      </c>
      <c r="V42" s="8"/>
      <c r="W42" s="21">
        <f>SUM(W43:W45)</f>
        <v>1442</v>
      </c>
      <c r="X42" s="21"/>
      <c r="Y42" s="21">
        <f>SUM(Y43:Y45)</f>
        <v>3715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254" s="11" customFormat="1" ht="12.75">
      <c r="A43" s="11" t="s">
        <v>64</v>
      </c>
      <c r="B43" s="38"/>
      <c r="C43" s="22">
        <v>24</v>
      </c>
      <c r="D43" s="22"/>
      <c r="E43" s="22">
        <v>619</v>
      </c>
      <c r="F43" s="22"/>
      <c r="G43" s="22">
        <f t="shared" si="1"/>
        <v>25.791666666666668</v>
      </c>
      <c r="H43" s="22"/>
      <c r="I43" s="22">
        <v>1564</v>
      </c>
      <c r="J43" s="25"/>
      <c r="K43" s="22">
        <v>0</v>
      </c>
      <c r="L43" s="22"/>
      <c r="M43" s="22">
        <v>0</v>
      </c>
      <c r="N43" s="22"/>
      <c r="O43" s="22">
        <v>0</v>
      </c>
      <c r="P43" s="22"/>
      <c r="Q43" s="22">
        <v>0</v>
      </c>
      <c r="R43" s="25"/>
      <c r="S43" s="22">
        <v>52</v>
      </c>
      <c r="T43" s="22"/>
      <c r="U43" s="22">
        <v>88</v>
      </c>
      <c r="V43" s="25"/>
      <c r="W43" s="22">
        <f>E43+M43+S43+AD43</f>
        <v>671</v>
      </c>
      <c r="X43" s="22"/>
      <c r="Y43" s="22">
        <f>I43+Q43+U43+AE43</f>
        <v>1652</v>
      </c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64" s="11" customFormat="1" ht="12.75">
      <c r="A44" s="11" t="s">
        <v>65</v>
      </c>
      <c r="C44" s="22">
        <v>11</v>
      </c>
      <c r="D44" s="22"/>
      <c r="E44" s="22">
        <v>128</v>
      </c>
      <c r="F44" s="22"/>
      <c r="G44" s="22">
        <f t="shared" si="1"/>
        <v>11.636363636363637</v>
      </c>
      <c r="H44" s="22"/>
      <c r="I44" s="22">
        <v>359</v>
      </c>
      <c r="J44" s="25"/>
      <c r="K44" s="22">
        <v>3</v>
      </c>
      <c r="L44" s="22"/>
      <c r="M44" s="22">
        <v>25</v>
      </c>
      <c r="N44" s="22"/>
      <c r="O44" s="22">
        <f>M44/K44</f>
        <v>8.333333333333334</v>
      </c>
      <c r="P44" s="22"/>
      <c r="Q44" s="22">
        <v>25</v>
      </c>
      <c r="R44" s="25"/>
      <c r="S44" s="22">
        <v>57</v>
      </c>
      <c r="T44" s="22"/>
      <c r="U44" s="22">
        <v>57</v>
      </c>
      <c r="V44" s="25"/>
      <c r="W44" s="22">
        <f>E44+M44+S44+AD44</f>
        <v>210</v>
      </c>
      <c r="X44" s="22"/>
      <c r="Y44" s="22">
        <f>I44+Q44+U44+AE44</f>
        <v>441</v>
      </c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254" s="11" customFormat="1" ht="12.75">
      <c r="A45" s="11" t="s">
        <v>66</v>
      </c>
      <c r="B45" s="38"/>
      <c r="C45" s="22">
        <v>19</v>
      </c>
      <c r="D45" s="22"/>
      <c r="E45" s="22">
        <v>526</v>
      </c>
      <c r="F45" s="22"/>
      <c r="G45" s="22">
        <f t="shared" si="1"/>
        <v>27.68421052631579</v>
      </c>
      <c r="H45" s="22"/>
      <c r="I45" s="22">
        <v>1536</v>
      </c>
      <c r="J45" s="25"/>
      <c r="K45" s="22">
        <v>0</v>
      </c>
      <c r="L45" s="22"/>
      <c r="M45" s="22">
        <v>0</v>
      </c>
      <c r="N45" s="22"/>
      <c r="O45" s="22">
        <v>0</v>
      </c>
      <c r="P45" s="22"/>
      <c r="Q45" s="22">
        <v>0</v>
      </c>
      <c r="R45" s="25"/>
      <c r="S45" s="22">
        <v>35</v>
      </c>
      <c r="T45" s="22"/>
      <c r="U45" s="22">
        <v>86</v>
      </c>
      <c r="V45" s="25"/>
      <c r="W45" s="22">
        <f>E45+M45+S45+AD45</f>
        <v>561</v>
      </c>
      <c r="X45" s="22"/>
      <c r="Y45" s="22">
        <f>I45+Q45+U45+AE45</f>
        <v>1622</v>
      </c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s="39" customFormat="1" ht="12.75">
      <c r="A46" s="39" t="s">
        <v>67</v>
      </c>
      <c r="B46" s="40"/>
      <c r="C46" s="15">
        <f>+C47+C48</f>
        <v>214</v>
      </c>
      <c r="D46" s="15"/>
      <c r="E46" s="15">
        <f>+E47+E48</f>
        <v>4692</v>
      </c>
      <c r="F46" s="15"/>
      <c r="G46" s="15">
        <f t="shared" si="1"/>
        <v>21.925233644859812</v>
      </c>
      <c r="H46" s="15"/>
      <c r="I46" s="15">
        <f>+I47+I48</f>
        <v>14048</v>
      </c>
      <c r="J46" s="16"/>
      <c r="K46" s="15">
        <f>+K47+K48</f>
        <v>0</v>
      </c>
      <c r="L46" s="15"/>
      <c r="M46" s="15">
        <f>+M47+M48</f>
        <v>0</v>
      </c>
      <c r="N46" s="15"/>
      <c r="O46" s="15">
        <v>0</v>
      </c>
      <c r="P46" s="15"/>
      <c r="Q46" s="15">
        <f>+Q47+Q48</f>
        <v>0</v>
      </c>
      <c r="R46" s="16"/>
      <c r="S46" s="15">
        <f>+S47+S48</f>
        <v>53</v>
      </c>
      <c r="T46" s="15"/>
      <c r="U46" s="15">
        <f>+U47+U48</f>
        <v>154</v>
      </c>
      <c r="V46" s="16"/>
      <c r="W46" s="15">
        <f>+W47+W48</f>
        <v>4745</v>
      </c>
      <c r="X46" s="15"/>
      <c r="Y46" s="15">
        <f>+Y47+Y48</f>
        <v>14202</v>
      </c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</row>
    <row r="47" spans="1:64" s="9" customFormat="1" ht="12.75">
      <c r="A47" s="9" t="s">
        <v>68</v>
      </c>
      <c r="C47" s="5">
        <v>206</v>
      </c>
      <c r="D47" s="5"/>
      <c r="E47" s="5">
        <v>4345</v>
      </c>
      <c r="F47" s="5"/>
      <c r="G47" s="5">
        <f t="shared" si="1"/>
        <v>21.09223300970874</v>
      </c>
      <c r="H47" s="5"/>
      <c r="I47" s="5">
        <v>13007</v>
      </c>
      <c r="J47" s="7"/>
      <c r="K47" s="5">
        <v>0</v>
      </c>
      <c r="L47" s="5"/>
      <c r="M47" s="5">
        <v>0</v>
      </c>
      <c r="N47" s="5"/>
      <c r="O47" s="5">
        <v>0</v>
      </c>
      <c r="P47" s="5"/>
      <c r="Q47" s="5">
        <v>0</v>
      </c>
      <c r="R47" s="7"/>
      <c r="S47" s="5">
        <v>53</v>
      </c>
      <c r="T47" s="5"/>
      <c r="U47" s="5">
        <v>154</v>
      </c>
      <c r="V47" s="7"/>
      <c r="W47" s="5">
        <f>E47+M47+S47+AD47</f>
        <v>4398</v>
      </c>
      <c r="X47" s="5"/>
      <c r="Y47" s="5">
        <f>I47+Q47+U47+AE47</f>
        <v>13161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64" s="9" customFormat="1" ht="12.75">
      <c r="A48" s="9" t="s">
        <v>49</v>
      </c>
      <c r="C48" s="5">
        <v>8</v>
      </c>
      <c r="D48" s="5"/>
      <c r="E48" s="5">
        <v>347</v>
      </c>
      <c r="F48" s="5"/>
      <c r="G48" s="5">
        <f t="shared" si="1"/>
        <v>43.375</v>
      </c>
      <c r="H48" s="5"/>
      <c r="I48" s="5">
        <v>1041</v>
      </c>
      <c r="J48" s="7"/>
      <c r="K48" s="5">
        <v>0</v>
      </c>
      <c r="L48" s="5"/>
      <c r="M48" s="5">
        <v>0</v>
      </c>
      <c r="N48" s="5"/>
      <c r="O48" s="5">
        <v>0</v>
      </c>
      <c r="P48" s="5"/>
      <c r="Q48" s="5">
        <v>0</v>
      </c>
      <c r="R48" s="7"/>
      <c r="S48" s="5">
        <v>0</v>
      </c>
      <c r="T48" s="5"/>
      <c r="U48" s="5">
        <v>0</v>
      </c>
      <c r="V48" s="7"/>
      <c r="W48" s="5">
        <f>E48+M48+S48+AD48</f>
        <v>347</v>
      </c>
      <c r="X48" s="5"/>
      <c r="Y48" s="5">
        <f>I48+Q48+U48+AE48</f>
        <v>1041</v>
      </c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64" s="37" customFormat="1" ht="12.75">
      <c r="A49" s="37" t="s">
        <v>69</v>
      </c>
      <c r="C49" s="21">
        <f>SUM(C50:C54)</f>
        <v>76</v>
      </c>
      <c r="D49" s="21"/>
      <c r="E49" s="21">
        <f>SUM(E50:E54)</f>
        <v>3093</v>
      </c>
      <c r="F49" s="21"/>
      <c r="G49" s="21">
        <f t="shared" si="1"/>
        <v>40.69736842105263</v>
      </c>
      <c r="H49" s="21"/>
      <c r="I49" s="21">
        <f>SUM(I50:I54)</f>
        <v>9350</v>
      </c>
      <c r="J49" s="8"/>
      <c r="K49" s="21">
        <f>SUM(K50:K54)</f>
        <v>39</v>
      </c>
      <c r="L49" s="21"/>
      <c r="M49" s="21">
        <f>SUM(M50:M54)</f>
        <v>635</v>
      </c>
      <c r="N49" s="21"/>
      <c r="O49" s="21">
        <v>0</v>
      </c>
      <c r="P49" s="21"/>
      <c r="Q49" s="21">
        <f>SUM(Q50:Q54)</f>
        <v>635</v>
      </c>
      <c r="R49" s="8"/>
      <c r="S49" s="21">
        <f>SUM(S50:S54)</f>
        <v>102</v>
      </c>
      <c r="T49" s="21"/>
      <c r="U49" s="21">
        <f>SUM(U50:U54)</f>
        <v>257</v>
      </c>
      <c r="V49" s="8"/>
      <c r="W49" s="21">
        <f>SUM(W50:W54)</f>
        <v>3830</v>
      </c>
      <c r="X49" s="21"/>
      <c r="Y49" s="21">
        <f>SUM(Y50:Y54)</f>
        <v>10242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254" s="11" customFormat="1" ht="12.75">
      <c r="A50" s="11" t="s">
        <v>70</v>
      </c>
      <c r="B50" s="38"/>
      <c r="C50" s="22">
        <v>18</v>
      </c>
      <c r="D50" s="22"/>
      <c r="E50" s="22">
        <v>851</v>
      </c>
      <c r="F50" s="22"/>
      <c r="G50" s="22">
        <f t="shared" si="1"/>
        <v>47.27777777777778</v>
      </c>
      <c r="H50" s="22"/>
      <c r="I50" s="22">
        <v>2539</v>
      </c>
      <c r="J50" s="25"/>
      <c r="K50" s="22">
        <v>19</v>
      </c>
      <c r="L50" s="22"/>
      <c r="M50" s="22">
        <v>343</v>
      </c>
      <c r="N50" s="22"/>
      <c r="O50" s="22">
        <f>M50/K50</f>
        <v>18.05263157894737</v>
      </c>
      <c r="P50" s="22"/>
      <c r="Q50" s="22">
        <v>343</v>
      </c>
      <c r="R50" s="25"/>
      <c r="S50" s="22">
        <v>28</v>
      </c>
      <c r="T50" s="22"/>
      <c r="U50" s="22">
        <v>54</v>
      </c>
      <c r="V50" s="25"/>
      <c r="W50" s="22">
        <f>E50+M50+S50+AD50</f>
        <v>1222</v>
      </c>
      <c r="X50" s="22"/>
      <c r="Y50" s="22">
        <f>I50+Q50+U50+AE50</f>
        <v>2936</v>
      </c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11" customFormat="1" ht="12.75">
      <c r="A51" s="11" t="s">
        <v>71</v>
      </c>
      <c r="B51" s="38"/>
      <c r="C51" s="22">
        <v>35</v>
      </c>
      <c r="D51" s="22"/>
      <c r="E51" s="22">
        <v>626</v>
      </c>
      <c r="F51" s="22"/>
      <c r="G51" s="22">
        <f t="shared" si="1"/>
        <v>17.885714285714286</v>
      </c>
      <c r="H51" s="22"/>
      <c r="I51" s="22">
        <v>1893</v>
      </c>
      <c r="J51" s="25"/>
      <c r="K51" s="22">
        <v>0</v>
      </c>
      <c r="L51" s="22"/>
      <c r="M51" s="22">
        <v>0</v>
      </c>
      <c r="N51" s="22"/>
      <c r="O51" s="22">
        <v>0</v>
      </c>
      <c r="P51" s="22"/>
      <c r="Q51" s="22">
        <v>0</v>
      </c>
      <c r="R51" s="25"/>
      <c r="S51" s="22">
        <v>50</v>
      </c>
      <c r="T51" s="22"/>
      <c r="U51" s="22">
        <v>166</v>
      </c>
      <c r="V51" s="25"/>
      <c r="W51" s="22">
        <f>E51+M51+S51+AD51</f>
        <v>676</v>
      </c>
      <c r="X51" s="22"/>
      <c r="Y51" s="22">
        <f>I51+Q51+U51+AE51</f>
        <v>2059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11" customFormat="1" ht="12.75">
      <c r="A52" s="11" t="s">
        <v>72</v>
      </c>
      <c r="B52" s="38"/>
      <c r="C52" s="22">
        <v>11</v>
      </c>
      <c r="D52" s="22"/>
      <c r="E52" s="22">
        <v>770</v>
      </c>
      <c r="F52" s="22"/>
      <c r="G52" s="22">
        <f t="shared" si="1"/>
        <v>70</v>
      </c>
      <c r="H52" s="22"/>
      <c r="I52" s="22">
        <v>2361</v>
      </c>
      <c r="J52" s="25"/>
      <c r="K52" s="22">
        <v>20</v>
      </c>
      <c r="L52" s="22"/>
      <c r="M52" s="22">
        <v>292</v>
      </c>
      <c r="N52" s="22"/>
      <c r="O52" s="22">
        <f>M52/K52</f>
        <v>14.6</v>
      </c>
      <c r="P52" s="22"/>
      <c r="Q52" s="22">
        <v>292</v>
      </c>
      <c r="R52" s="25"/>
      <c r="S52" s="22">
        <v>20</v>
      </c>
      <c r="T52" s="22"/>
      <c r="U52" s="22">
        <v>26</v>
      </c>
      <c r="V52" s="25"/>
      <c r="W52" s="22">
        <f>E52+M52+S52+AD52</f>
        <v>1082</v>
      </c>
      <c r="X52" s="22"/>
      <c r="Y52" s="22">
        <f>I52+Q52+U52+AE52</f>
        <v>2679</v>
      </c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64" s="11" customFormat="1" ht="12.75">
      <c r="A53" s="11" t="s">
        <v>73</v>
      </c>
      <c r="C53" s="22">
        <v>5</v>
      </c>
      <c r="D53" s="22" t="s">
        <v>52</v>
      </c>
      <c r="E53" s="22">
        <v>84</v>
      </c>
      <c r="F53" s="22"/>
      <c r="G53" s="22">
        <f t="shared" si="1"/>
        <v>16.8</v>
      </c>
      <c r="H53" s="22"/>
      <c r="I53" s="22">
        <v>271</v>
      </c>
      <c r="J53" s="25"/>
      <c r="K53" s="22">
        <v>0</v>
      </c>
      <c r="L53" s="22"/>
      <c r="M53" s="22">
        <v>0</v>
      </c>
      <c r="N53" s="22"/>
      <c r="O53" s="22">
        <v>0</v>
      </c>
      <c r="P53" s="22"/>
      <c r="Q53" s="22">
        <v>0</v>
      </c>
      <c r="R53" s="25"/>
      <c r="S53" s="22">
        <v>4</v>
      </c>
      <c r="T53" s="22"/>
      <c r="U53" s="22">
        <v>11</v>
      </c>
      <c r="V53" s="25"/>
      <c r="W53" s="22">
        <f>E53+M53+S53+AD53</f>
        <v>88</v>
      </c>
      <c r="X53" s="22"/>
      <c r="Y53" s="22">
        <f>I53+Q53+U53+AE53</f>
        <v>282</v>
      </c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254" s="11" customFormat="1" ht="12.75">
      <c r="A54" s="11" t="s">
        <v>49</v>
      </c>
      <c r="B54" s="38"/>
      <c r="C54" s="22">
        <v>7</v>
      </c>
      <c r="D54" s="22"/>
      <c r="E54" s="22">
        <v>762</v>
      </c>
      <c r="F54" s="22"/>
      <c r="G54" s="22">
        <f t="shared" si="1"/>
        <v>108.85714285714286</v>
      </c>
      <c r="H54" s="22"/>
      <c r="I54" s="22">
        <v>2286</v>
      </c>
      <c r="J54" s="25"/>
      <c r="K54" s="22">
        <v>0</v>
      </c>
      <c r="L54" s="22"/>
      <c r="M54" s="22">
        <v>0</v>
      </c>
      <c r="N54" s="22"/>
      <c r="O54" s="22">
        <v>0</v>
      </c>
      <c r="P54" s="22"/>
      <c r="Q54" s="22">
        <v>0</v>
      </c>
      <c r="R54" s="25"/>
      <c r="S54" s="22">
        <v>0</v>
      </c>
      <c r="T54" s="22"/>
      <c r="U54" s="22">
        <v>0</v>
      </c>
      <c r="V54" s="25"/>
      <c r="W54" s="22">
        <f>E54+M54+S54+AD54</f>
        <v>762</v>
      </c>
      <c r="X54" s="22"/>
      <c r="Y54" s="22">
        <f>I54+Q54+U54+AE54</f>
        <v>2286</v>
      </c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39" customFormat="1" ht="12.75">
      <c r="A55" s="39" t="s">
        <v>74</v>
      </c>
      <c r="B55" s="40"/>
      <c r="C55" s="15">
        <f>+C56+C57</f>
        <v>68</v>
      </c>
      <c r="D55" s="15"/>
      <c r="E55" s="15">
        <f>+E56+E57</f>
        <v>2484</v>
      </c>
      <c r="F55" s="15"/>
      <c r="G55" s="15">
        <f t="shared" si="1"/>
        <v>36.529411764705884</v>
      </c>
      <c r="H55" s="15"/>
      <c r="I55" s="15">
        <f>+I56+I57</f>
        <v>7452</v>
      </c>
      <c r="J55" s="16"/>
      <c r="K55" s="15">
        <f>+K56+K57</f>
        <v>0</v>
      </c>
      <c r="L55" s="15"/>
      <c r="M55" s="15">
        <f>+M56+M57</f>
        <v>0</v>
      </c>
      <c r="N55" s="15"/>
      <c r="O55" s="15">
        <v>0</v>
      </c>
      <c r="P55" s="15"/>
      <c r="Q55" s="15">
        <f>+Q56+Q57</f>
        <v>0</v>
      </c>
      <c r="R55" s="16"/>
      <c r="S55" s="15">
        <f>+S56+S57</f>
        <v>41</v>
      </c>
      <c r="T55" s="15"/>
      <c r="U55" s="15">
        <f>+U56+U57</f>
        <v>120</v>
      </c>
      <c r="V55" s="16"/>
      <c r="W55" s="15">
        <f>+W56+W57</f>
        <v>2525</v>
      </c>
      <c r="X55" s="15"/>
      <c r="Y55" s="15">
        <f>+Y56+Y57</f>
        <v>7572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64" s="9" customFormat="1" ht="12.75">
      <c r="A56" s="9" t="s">
        <v>75</v>
      </c>
      <c r="C56" s="5">
        <v>51</v>
      </c>
      <c r="D56" s="5"/>
      <c r="E56" s="5">
        <v>1452</v>
      </c>
      <c r="F56" s="5"/>
      <c r="G56" s="5">
        <f t="shared" si="1"/>
        <v>28.470588235294116</v>
      </c>
      <c r="H56" s="5"/>
      <c r="I56" s="5">
        <v>4356</v>
      </c>
      <c r="J56" s="7"/>
      <c r="K56" s="5">
        <v>0</v>
      </c>
      <c r="L56" s="5"/>
      <c r="M56" s="5">
        <v>0</v>
      </c>
      <c r="N56" s="5"/>
      <c r="O56" s="5">
        <v>0</v>
      </c>
      <c r="P56" s="5"/>
      <c r="Q56" s="5">
        <v>0</v>
      </c>
      <c r="R56" s="7"/>
      <c r="S56" s="5">
        <v>41</v>
      </c>
      <c r="T56" s="5"/>
      <c r="U56" s="5">
        <v>120</v>
      </c>
      <c r="V56" s="7"/>
      <c r="W56" s="5">
        <f>E56+M56+S56+AD56</f>
        <v>1493</v>
      </c>
      <c r="X56" s="5"/>
      <c r="Y56" s="5">
        <f>I56+Q56+U56+AE56</f>
        <v>4476</v>
      </c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</row>
    <row r="57" spans="1:64" s="9" customFormat="1" ht="12.75">
      <c r="A57" s="9" t="s">
        <v>49</v>
      </c>
      <c r="C57" s="5">
        <v>17</v>
      </c>
      <c r="D57" s="5"/>
      <c r="E57" s="5">
        <v>1032</v>
      </c>
      <c r="F57" s="5"/>
      <c r="G57" s="5">
        <f aca="true" t="shared" si="2" ref="G57:G80">E57/C57</f>
        <v>60.705882352941174</v>
      </c>
      <c r="H57" s="5"/>
      <c r="I57" s="5">
        <v>3096</v>
      </c>
      <c r="J57" s="7"/>
      <c r="K57" s="5">
        <v>0</v>
      </c>
      <c r="L57" s="5"/>
      <c r="M57" s="5">
        <v>0</v>
      </c>
      <c r="N57" s="5"/>
      <c r="O57" s="5">
        <v>0</v>
      </c>
      <c r="P57" s="5"/>
      <c r="Q57" s="5">
        <v>0</v>
      </c>
      <c r="R57" s="7"/>
      <c r="S57" s="5">
        <v>0</v>
      </c>
      <c r="T57" s="5"/>
      <c r="U57" s="5">
        <v>0</v>
      </c>
      <c r="V57" s="7"/>
      <c r="W57" s="5">
        <f>E57+M57+S57+AD57</f>
        <v>1032</v>
      </c>
      <c r="X57" s="5"/>
      <c r="Y57" s="5">
        <f>I57+Q57+U57+AE57</f>
        <v>3096</v>
      </c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</row>
    <row r="58" spans="1:64" s="11" customFormat="1" ht="12.75">
      <c r="A58" s="37" t="s">
        <v>160</v>
      </c>
      <c r="C58" s="15">
        <f>+C60+C59+C61+C62+C63+C64+C65+C66+C67+C68</f>
        <v>110</v>
      </c>
      <c r="D58" s="15"/>
      <c r="E58" s="15">
        <f>SUM(E59:E68)</f>
        <v>2015</v>
      </c>
      <c r="F58" s="15"/>
      <c r="G58" s="15">
        <f aca="true" t="shared" si="3" ref="G58:G68">E58/C58</f>
        <v>18.318181818181817</v>
      </c>
      <c r="H58" s="15"/>
      <c r="I58" s="15">
        <f>SUM(I59:I68)</f>
        <v>6019</v>
      </c>
      <c r="J58" s="16"/>
      <c r="K58" s="15">
        <f>SUM(K59:K68)</f>
        <v>0</v>
      </c>
      <c r="L58" s="15"/>
      <c r="M58" s="15">
        <f>SUM(M59:M68)</f>
        <v>0</v>
      </c>
      <c r="N58" s="15"/>
      <c r="O58" s="15">
        <v>0</v>
      </c>
      <c r="P58" s="15"/>
      <c r="Q58" s="15">
        <f>SUM(Q59:Q68)</f>
        <v>0</v>
      </c>
      <c r="R58" s="16"/>
      <c r="S58" s="15">
        <f>SUM(S59:S68)</f>
        <v>255</v>
      </c>
      <c r="T58" s="15"/>
      <c r="U58" s="15">
        <f>SUM(U59:U68)</f>
        <v>738</v>
      </c>
      <c r="V58" s="16"/>
      <c r="W58" s="15">
        <f>SUM(W59:W68)</f>
        <v>2270</v>
      </c>
      <c r="X58" s="15"/>
      <c r="Y58" s="15">
        <f>SUM(Y59:Y68)</f>
        <v>6757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s="9" customFormat="1" ht="12.75">
      <c r="A59" s="11" t="s">
        <v>161</v>
      </c>
      <c r="B59" s="11"/>
      <c r="C59" s="22">
        <v>32</v>
      </c>
      <c r="D59" s="22"/>
      <c r="E59" s="22">
        <v>559</v>
      </c>
      <c r="F59" s="22"/>
      <c r="G59" s="22">
        <f t="shared" si="3"/>
        <v>17.46875</v>
      </c>
      <c r="H59" s="22"/>
      <c r="I59" s="22">
        <v>1677</v>
      </c>
      <c r="J59" s="25"/>
      <c r="K59" s="22">
        <v>0</v>
      </c>
      <c r="L59" s="22"/>
      <c r="M59" s="22">
        <v>0</v>
      </c>
      <c r="N59" s="22"/>
      <c r="O59" s="22">
        <v>0</v>
      </c>
      <c r="P59" s="22"/>
      <c r="Q59" s="22">
        <v>0</v>
      </c>
      <c r="R59" s="25"/>
      <c r="S59" s="22">
        <v>204</v>
      </c>
      <c r="T59" s="22"/>
      <c r="U59" s="22">
        <v>611</v>
      </c>
      <c r="V59" s="25"/>
      <c r="W59" s="22">
        <f aca="true" t="shared" si="4" ref="W59:W68">E59+M59+S59+AD59</f>
        <v>763</v>
      </c>
      <c r="X59" s="22"/>
      <c r="Y59" s="22">
        <f aca="true" t="shared" si="5" ref="Y59:Y68">I59+Q59+U59+AE59</f>
        <v>2288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11" customFormat="1" ht="12.75">
      <c r="A60" s="9" t="s">
        <v>162</v>
      </c>
      <c r="B60" s="9"/>
      <c r="C60" s="5">
        <v>2</v>
      </c>
      <c r="D60" s="5"/>
      <c r="E60" s="5">
        <v>70</v>
      </c>
      <c r="F60" s="5"/>
      <c r="G60" s="5">
        <f t="shared" si="3"/>
        <v>35</v>
      </c>
      <c r="H60" s="5"/>
      <c r="I60" s="5">
        <v>210</v>
      </c>
      <c r="J60" s="7"/>
      <c r="K60" s="5">
        <v>0</v>
      </c>
      <c r="L60" s="5"/>
      <c r="M60" s="5">
        <v>0</v>
      </c>
      <c r="N60" s="5"/>
      <c r="O60" s="5">
        <v>0</v>
      </c>
      <c r="P60" s="5"/>
      <c r="Q60" s="5">
        <v>0</v>
      </c>
      <c r="R60" s="7"/>
      <c r="S60" s="5">
        <v>0</v>
      </c>
      <c r="T60" s="5"/>
      <c r="U60" s="5">
        <v>0</v>
      </c>
      <c r="V60" s="7"/>
      <c r="W60" s="5">
        <f t="shared" si="4"/>
        <v>70</v>
      </c>
      <c r="X60" s="5"/>
      <c r="Y60" s="5">
        <f t="shared" si="5"/>
        <v>210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s="9" customFormat="1" ht="12.75">
      <c r="A61" s="11" t="s">
        <v>163</v>
      </c>
      <c r="B61" s="11"/>
      <c r="C61" s="22">
        <v>12</v>
      </c>
      <c r="D61" s="22"/>
      <c r="E61" s="22">
        <v>114</v>
      </c>
      <c r="F61" s="22"/>
      <c r="G61" s="22">
        <f t="shared" si="3"/>
        <v>9.5</v>
      </c>
      <c r="H61" s="22"/>
      <c r="I61" s="22">
        <v>342</v>
      </c>
      <c r="J61" s="25"/>
      <c r="K61" s="22">
        <v>0</v>
      </c>
      <c r="L61" s="22"/>
      <c r="M61" s="22">
        <v>0</v>
      </c>
      <c r="N61" s="22"/>
      <c r="O61" s="22">
        <v>0</v>
      </c>
      <c r="P61" s="22"/>
      <c r="Q61" s="22">
        <v>0</v>
      </c>
      <c r="R61" s="25"/>
      <c r="S61" s="22">
        <v>4</v>
      </c>
      <c r="T61" s="22"/>
      <c r="U61" s="22">
        <v>8</v>
      </c>
      <c r="V61" s="25"/>
      <c r="W61" s="22">
        <f t="shared" si="4"/>
        <v>118</v>
      </c>
      <c r="X61" s="22"/>
      <c r="Y61" s="22">
        <f t="shared" si="5"/>
        <v>350</v>
      </c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64" s="11" customFormat="1" ht="12.75">
      <c r="A62" s="9" t="s">
        <v>164</v>
      </c>
      <c r="B62" s="9"/>
      <c r="C62" s="5">
        <v>14</v>
      </c>
      <c r="D62" s="5"/>
      <c r="E62" s="5">
        <v>287</v>
      </c>
      <c r="F62" s="5"/>
      <c r="G62" s="5">
        <f t="shared" si="3"/>
        <v>20.5</v>
      </c>
      <c r="H62" s="5"/>
      <c r="I62" s="5">
        <v>835</v>
      </c>
      <c r="J62" s="7"/>
      <c r="K62" s="5">
        <v>0</v>
      </c>
      <c r="L62" s="5"/>
      <c r="M62" s="5">
        <v>0</v>
      </c>
      <c r="N62" s="5"/>
      <c r="O62" s="5">
        <v>0</v>
      </c>
      <c r="P62" s="5"/>
      <c r="Q62" s="5">
        <v>0</v>
      </c>
      <c r="R62" s="7"/>
      <c r="S62" s="5">
        <v>4</v>
      </c>
      <c r="T62" s="5"/>
      <c r="U62" s="5">
        <v>11</v>
      </c>
      <c r="V62" s="7"/>
      <c r="W62" s="5">
        <f t="shared" si="4"/>
        <v>291</v>
      </c>
      <c r="X62" s="5"/>
      <c r="Y62" s="5">
        <f t="shared" si="5"/>
        <v>846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s="9" customFormat="1" ht="12.75">
      <c r="A63" s="11" t="s">
        <v>165</v>
      </c>
      <c r="B63" s="11"/>
      <c r="C63" s="22">
        <v>13</v>
      </c>
      <c r="D63" s="22"/>
      <c r="E63" s="22">
        <v>116</v>
      </c>
      <c r="F63" s="22"/>
      <c r="G63" s="22">
        <f t="shared" si="3"/>
        <v>8.923076923076923</v>
      </c>
      <c r="H63" s="22"/>
      <c r="I63" s="22">
        <v>348</v>
      </c>
      <c r="J63" s="25"/>
      <c r="K63" s="22">
        <v>0</v>
      </c>
      <c r="L63" s="22"/>
      <c r="M63" s="22">
        <v>0</v>
      </c>
      <c r="N63" s="22"/>
      <c r="O63" s="22">
        <v>0</v>
      </c>
      <c r="P63" s="22"/>
      <c r="Q63" s="22">
        <v>0</v>
      </c>
      <c r="R63" s="25"/>
      <c r="S63" s="22">
        <v>3</v>
      </c>
      <c r="T63" s="22"/>
      <c r="U63" s="22">
        <v>9</v>
      </c>
      <c r="V63" s="25"/>
      <c r="W63" s="22">
        <f t="shared" si="4"/>
        <v>119</v>
      </c>
      <c r="X63" s="22"/>
      <c r="Y63" s="22">
        <f t="shared" si="5"/>
        <v>357</v>
      </c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4" s="11" customFormat="1" ht="12.75">
      <c r="A64" s="9" t="s">
        <v>49</v>
      </c>
      <c r="B64" s="9"/>
      <c r="C64" s="5">
        <v>2</v>
      </c>
      <c r="D64" s="5"/>
      <c r="E64" s="5">
        <v>61</v>
      </c>
      <c r="F64" s="5"/>
      <c r="G64" s="5">
        <f t="shared" si="3"/>
        <v>30.5</v>
      </c>
      <c r="H64" s="5"/>
      <c r="I64" s="5">
        <v>183</v>
      </c>
      <c r="J64" s="7"/>
      <c r="K64" s="5">
        <v>0</v>
      </c>
      <c r="L64" s="5"/>
      <c r="M64" s="5">
        <v>0</v>
      </c>
      <c r="N64" s="5"/>
      <c r="O64" s="5">
        <v>0</v>
      </c>
      <c r="P64" s="5"/>
      <c r="Q64" s="5">
        <v>0</v>
      </c>
      <c r="R64" s="7"/>
      <c r="S64" s="5">
        <v>0</v>
      </c>
      <c r="T64" s="5"/>
      <c r="U64" s="5">
        <v>0</v>
      </c>
      <c r="V64" s="7"/>
      <c r="W64" s="5">
        <f t="shared" si="4"/>
        <v>61</v>
      </c>
      <c r="X64" s="5"/>
      <c r="Y64" s="5">
        <f t="shared" si="5"/>
        <v>183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s="9" customFormat="1" ht="12.75">
      <c r="A65" s="11" t="s">
        <v>166</v>
      </c>
      <c r="B65" s="11"/>
      <c r="C65" s="22">
        <v>1</v>
      </c>
      <c r="D65" s="22"/>
      <c r="E65" s="22">
        <v>9</v>
      </c>
      <c r="F65" s="22"/>
      <c r="G65" s="22">
        <f t="shared" si="3"/>
        <v>9</v>
      </c>
      <c r="H65" s="22"/>
      <c r="I65" s="22">
        <v>27</v>
      </c>
      <c r="J65" s="25"/>
      <c r="K65" s="22">
        <v>0</v>
      </c>
      <c r="L65" s="22"/>
      <c r="M65" s="22">
        <v>0</v>
      </c>
      <c r="N65" s="22"/>
      <c r="O65" s="22">
        <v>0</v>
      </c>
      <c r="P65" s="22"/>
      <c r="Q65" s="22">
        <v>0</v>
      </c>
      <c r="R65" s="25"/>
      <c r="S65" s="22">
        <v>3</v>
      </c>
      <c r="T65" s="22"/>
      <c r="U65" s="22">
        <v>9</v>
      </c>
      <c r="V65" s="25"/>
      <c r="W65" s="22">
        <f t="shared" si="4"/>
        <v>12</v>
      </c>
      <c r="X65" s="22"/>
      <c r="Y65" s="22">
        <f t="shared" si="5"/>
        <v>36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64" s="11" customFormat="1" ht="12.75">
      <c r="A66" s="9" t="s">
        <v>168</v>
      </c>
      <c r="B66" s="9"/>
      <c r="C66" s="5">
        <v>9</v>
      </c>
      <c r="D66" s="5"/>
      <c r="E66" s="5">
        <v>45</v>
      </c>
      <c r="F66" s="5"/>
      <c r="G66" s="5">
        <f t="shared" si="3"/>
        <v>5</v>
      </c>
      <c r="H66" s="5"/>
      <c r="I66" s="5">
        <v>135</v>
      </c>
      <c r="J66" s="7"/>
      <c r="K66" s="5">
        <v>0</v>
      </c>
      <c r="L66" s="5"/>
      <c r="M66" s="5">
        <v>0</v>
      </c>
      <c r="N66" s="5"/>
      <c r="O66" s="5">
        <v>0</v>
      </c>
      <c r="P66" s="5"/>
      <c r="Q66" s="5">
        <v>0</v>
      </c>
      <c r="R66" s="7"/>
      <c r="S66" s="5">
        <v>32</v>
      </c>
      <c r="T66" s="5"/>
      <c r="U66" s="5">
        <v>75</v>
      </c>
      <c r="V66" s="7"/>
      <c r="W66" s="5">
        <f t="shared" si="4"/>
        <v>77</v>
      </c>
      <c r="X66" s="5"/>
      <c r="Y66" s="5">
        <f t="shared" si="5"/>
        <v>210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s="9" customFormat="1" ht="12.75">
      <c r="A67" s="11" t="s">
        <v>172</v>
      </c>
      <c r="B67" s="11"/>
      <c r="C67" s="22">
        <v>0</v>
      </c>
      <c r="D67" s="22"/>
      <c r="E67" s="22">
        <v>0</v>
      </c>
      <c r="F67" s="22"/>
      <c r="G67" s="22">
        <v>0</v>
      </c>
      <c r="H67" s="22"/>
      <c r="I67" s="22">
        <v>0</v>
      </c>
      <c r="J67" s="25"/>
      <c r="K67" s="22">
        <v>0</v>
      </c>
      <c r="L67" s="22"/>
      <c r="M67" s="22">
        <v>0</v>
      </c>
      <c r="N67" s="22"/>
      <c r="O67" s="22">
        <v>0</v>
      </c>
      <c r="P67" s="22"/>
      <c r="Q67" s="22">
        <v>0</v>
      </c>
      <c r="R67" s="25"/>
      <c r="S67" s="22">
        <v>1</v>
      </c>
      <c r="T67" s="22"/>
      <c r="U67" s="22">
        <v>3</v>
      </c>
      <c r="V67" s="25"/>
      <c r="W67" s="22">
        <f t="shared" si="4"/>
        <v>1</v>
      </c>
      <c r="X67" s="22"/>
      <c r="Y67" s="22">
        <f t="shared" si="5"/>
        <v>3</v>
      </c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64" s="11" customFormat="1" ht="12.75">
      <c r="A68" s="9" t="s">
        <v>167</v>
      </c>
      <c r="B68" s="9"/>
      <c r="C68" s="5">
        <v>25</v>
      </c>
      <c r="D68" s="5"/>
      <c r="E68" s="5">
        <v>754</v>
      </c>
      <c r="F68" s="5"/>
      <c r="G68" s="5">
        <f t="shared" si="3"/>
        <v>30.16</v>
      </c>
      <c r="H68" s="5"/>
      <c r="I68" s="5">
        <v>2262</v>
      </c>
      <c r="J68" s="7"/>
      <c r="K68" s="5">
        <v>0</v>
      </c>
      <c r="L68" s="5"/>
      <c r="M68" s="5">
        <v>0</v>
      </c>
      <c r="N68" s="5"/>
      <c r="O68" s="5">
        <v>0</v>
      </c>
      <c r="P68" s="5"/>
      <c r="Q68" s="5">
        <v>0</v>
      </c>
      <c r="R68" s="7"/>
      <c r="S68" s="5">
        <v>4</v>
      </c>
      <c r="T68" s="5"/>
      <c r="U68" s="5">
        <v>12</v>
      </c>
      <c r="V68" s="7"/>
      <c r="W68" s="5">
        <f t="shared" si="4"/>
        <v>758</v>
      </c>
      <c r="X68" s="5"/>
      <c r="Y68" s="5">
        <f t="shared" si="5"/>
        <v>2274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s="39" customFormat="1" ht="12.75">
      <c r="A69" s="39" t="s">
        <v>79</v>
      </c>
      <c r="C69" s="15">
        <f>SUM(C70:C74)</f>
        <v>158</v>
      </c>
      <c r="D69" s="15"/>
      <c r="E69" s="15">
        <f>SUM(E70:E74)</f>
        <v>3525</v>
      </c>
      <c r="F69" s="15"/>
      <c r="G69" s="15">
        <f t="shared" si="2"/>
        <v>22.310126582278482</v>
      </c>
      <c r="H69" s="15"/>
      <c r="I69" s="15">
        <f>SUM(I70:I74)</f>
        <v>12386</v>
      </c>
      <c r="J69" s="16"/>
      <c r="K69" s="15">
        <f>SUM(K70:K74)</f>
        <v>4</v>
      </c>
      <c r="L69" s="15"/>
      <c r="M69" s="15">
        <f>SUM(M70:M74)</f>
        <v>71</v>
      </c>
      <c r="N69" s="15"/>
      <c r="O69" s="15">
        <v>0</v>
      </c>
      <c r="P69" s="15"/>
      <c r="Q69" s="15">
        <f>SUM(Q70:Q74)</f>
        <v>213</v>
      </c>
      <c r="R69" s="16"/>
      <c r="S69" s="15">
        <f>SUM(S70:S74)</f>
        <v>87</v>
      </c>
      <c r="T69" s="15"/>
      <c r="U69" s="15">
        <f>SUM(U70:U74)</f>
        <v>251</v>
      </c>
      <c r="V69" s="16"/>
      <c r="W69" s="15">
        <f>SUM(W70:W74)</f>
        <v>3683</v>
      </c>
      <c r="X69" s="15"/>
      <c r="Y69" s="15">
        <f>SUM(Y70:Y74)</f>
        <v>12850</v>
      </c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254" s="9" customFormat="1" ht="12.75">
      <c r="A70" s="9" t="s">
        <v>173</v>
      </c>
      <c r="B70" s="45"/>
      <c r="C70" s="5">
        <v>40</v>
      </c>
      <c r="D70" s="5"/>
      <c r="E70" s="5">
        <v>622</v>
      </c>
      <c r="F70" s="5"/>
      <c r="G70" s="5">
        <f t="shared" si="2"/>
        <v>15.55</v>
      </c>
      <c r="H70" s="5"/>
      <c r="I70" s="5">
        <v>2181</v>
      </c>
      <c r="J70" s="7"/>
      <c r="K70" s="5">
        <v>0</v>
      </c>
      <c r="L70" s="5"/>
      <c r="M70" s="5">
        <v>0</v>
      </c>
      <c r="N70" s="5"/>
      <c r="O70" s="5">
        <v>0</v>
      </c>
      <c r="P70" s="5"/>
      <c r="Q70" s="5">
        <v>0</v>
      </c>
      <c r="R70" s="7"/>
      <c r="S70" s="5">
        <v>61</v>
      </c>
      <c r="T70" s="5"/>
      <c r="U70" s="5">
        <v>183</v>
      </c>
      <c r="V70" s="7"/>
      <c r="W70" s="5">
        <f>E70+M70+S70+AD70</f>
        <v>683</v>
      </c>
      <c r="X70" s="5"/>
      <c r="Y70" s="5">
        <f>I70+Q70+U70+AE70</f>
        <v>2364</v>
      </c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1:254" s="9" customFormat="1" ht="12.75">
      <c r="A71" s="9" t="s">
        <v>80</v>
      </c>
      <c r="B71" s="45"/>
      <c r="C71" s="5">
        <v>19</v>
      </c>
      <c r="D71" s="5">
        <v>20</v>
      </c>
      <c r="E71" s="5">
        <v>319</v>
      </c>
      <c r="F71" s="5"/>
      <c r="G71" s="5">
        <f t="shared" si="2"/>
        <v>16.789473684210527</v>
      </c>
      <c r="H71" s="5"/>
      <c r="I71" s="5">
        <v>1132</v>
      </c>
      <c r="J71" s="7"/>
      <c r="K71" s="5">
        <v>0</v>
      </c>
      <c r="L71" s="5"/>
      <c r="M71" s="5">
        <v>0</v>
      </c>
      <c r="N71" s="5"/>
      <c r="O71" s="5">
        <v>0</v>
      </c>
      <c r="P71" s="5"/>
      <c r="Q71" s="5">
        <v>0</v>
      </c>
      <c r="R71" s="7"/>
      <c r="S71" s="5">
        <v>5</v>
      </c>
      <c r="T71" s="5"/>
      <c r="U71" s="5">
        <v>15</v>
      </c>
      <c r="V71" s="7"/>
      <c r="W71" s="5">
        <f>E71+M71+S71+AD71</f>
        <v>324</v>
      </c>
      <c r="X71" s="5"/>
      <c r="Y71" s="5">
        <f>I71+Q71+U71+AE71</f>
        <v>1147</v>
      </c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</row>
    <row r="72" spans="1:254" s="9" customFormat="1" ht="12.75">
      <c r="A72" s="9" t="s">
        <v>81</v>
      </c>
      <c r="B72" s="45"/>
      <c r="C72" s="5">
        <v>11</v>
      </c>
      <c r="D72" s="5"/>
      <c r="E72" s="5">
        <v>180</v>
      </c>
      <c r="F72" s="5"/>
      <c r="G72" s="5">
        <f t="shared" si="2"/>
        <v>16.363636363636363</v>
      </c>
      <c r="H72" s="5"/>
      <c r="I72" s="5">
        <v>636</v>
      </c>
      <c r="J72" s="7"/>
      <c r="K72" s="5">
        <v>0</v>
      </c>
      <c r="L72" s="5"/>
      <c r="M72" s="5">
        <v>0</v>
      </c>
      <c r="N72" s="5"/>
      <c r="O72" s="5">
        <v>0</v>
      </c>
      <c r="P72" s="5"/>
      <c r="Q72" s="5">
        <v>0</v>
      </c>
      <c r="R72" s="7"/>
      <c r="S72" s="5">
        <v>15</v>
      </c>
      <c r="T72" s="5"/>
      <c r="U72" s="5">
        <v>37</v>
      </c>
      <c r="V72" s="7"/>
      <c r="W72" s="5">
        <f>E72+M72+S72+AD72</f>
        <v>195</v>
      </c>
      <c r="X72" s="5"/>
      <c r="Y72" s="5">
        <f>I72+Q72+U72+AE72</f>
        <v>673</v>
      </c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</row>
    <row r="73" spans="1:254" s="9" customFormat="1" ht="12.75">
      <c r="A73" s="9" t="s">
        <v>82</v>
      </c>
      <c r="B73" s="45"/>
      <c r="C73" s="5">
        <v>85</v>
      </c>
      <c r="D73" s="5"/>
      <c r="E73" s="5">
        <v>1992</v>
      </c>
      <c r="F73" s="5"/>
      <c r="G73" s="5">
        <f t="shared" si="2"/>
        <v>23.435294117647057</v>
      </c>
      <c r="H73" s="5"/>
      <c r="I73" s="5">
        <v>7201</v>
      </c>
      <c r="J73" s="7"/>
      <c r="K73" s="5">
        <v>4</v>
      </c>
      <c r="L73" s="5"/>
      <c r="M73" s="5">
        <v>71</v>
      </c>
      <c r="N73" s="5"/>
      <c r="O73" s="5">
        <f>M73/K73</f>
        <v>17.75</v>
      </c>
      <c r="P73" s="5"/>
      <c r="Q73" s="5">
        <v>213</v>
      </c>
      <c r="R73" s="7"/>
      <c r="S73" s="5">
        <v>6</v>
      </c>
      <c r="T73" s="5"/>
      <c r="U73" s="5">
        <v>16</v>
      </c>
      <c r="V73" s="7"/>
      <c r="W73" s="5">
        <f>E73+M73+S73+AD73</f>
        <v>2069</v>
      </c>
      <c r="X73" s="5"/>
      <c r="Y73" s="5">
        <f>I73+Q73+U73+AE73</f>
        <v>7430</v>
      </c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</row>
    <row r="74" spans="1:254" s="9" customFormat="1" ht="12.75">
      <c r="A74" s="9" t="s">
        <v>49</v>
      </c>
      <c r="B74" s="45"/>
      <c r="C74" s="5">
        <v>3</v>
      </c>
      <c r="D74" s="5"/>
      <c r="E74" s="5">
        <v>412</v>
      </c>
      <c r="F74" s="5"/>
      <c r="G74" s="5">
        <f t="shared" si="2"/>
        <v>137.33333333333334</v>
      </c>
      <c r="H74" s="5"/>
      <c r="I74" s="5">
        <v>1236</v>
      </c>
      <c r="J74" s="7"/>
      <c r="K74" s="5">
        <v>0</v>
      </c>
      <c r="L74" s="5"/>
      <c r="M74" s="5">
        <v>0</v>
      </c>
      <c r="N74" s="5"/>
      <c r="O74" s="5">
        <v>0</v>
      </c>
      <c r="P74" s="5"/>
      <c r="Q74" s="5">
        <v>0</v>
      </c>
      <c r="R74" s="7"/>
      <c r="S74" s="5">
        <v>0</v>
      </c>
      <c r="T74" s="5"/>
      <c r="U74" s="5">
        <v>0</v>
      </c>
      <c r="V74" s="7"/>
      <c r="W74" s="5">
        <f>E74+M74+S74+AD74</f>
        <v>412</v>
      </c>
      <c r="X74" s="5"/>
      <c r="Y74" s="5">
        <f>I74+Q74+U74+AE74</f>
        <v>1236</v>
      </c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</row>
    <row r="75" spans="1:64" s="37" customFormat="1" ht="12.75">
      <c r="A75" s="37" t="s">
        <v>83</v>
      </c>
      <c r="C75" s="21">
        <f>+C76+C77+C79+C78</f>
        <v>181</v>
      </c>
      <c r="D75" s="21"/>
      <c r="E75" s="21">
        <f>+E76+E77+E79+E78</f>
        <v>6690</v>
      </c>
      <c r="F75" s="21"/>
      <c r="G75" s="21">
        <f t="shared" si="2"/>
        <v>36.96132596685083</v>
      </c>
      <c r="H75" s="21"/>
      <c r="I75" s="21">
        <f>+I76+I77+I79+I78</f>
        <v>19622</v>
      </c>
      <c r="J75" s="8"/>
      <c r="K75" s="21">
        <f>+K76+K77+K79+K78</f>
        <v>0</v>
      </c>
      <c r="L75" s="21"/>
      <c r="M75" s="21">
        <f>+M76+M77+M79+M78</f>
        <v>0</v>
      </c>
      <c r="N75" s="21"/>
      <c r="O75" s="21">
        <v>0</v>
      </c>
      <c r="P75" s="21"/>
      <c r="Q75" s="21">
        <f>+Q76+Q77+Q79+Q78</f>
        <v>0</v>
      </c>
      <c r="R75" s="8"/>
      <c r="S75" s="21">
        <f>+S76+S77+S79+S78</f>
        <v>62</v>
      </c>
      <c r="T75" s="21"/>
      <c r="U75" s="21">
        <f>+U76+U77+U79+U78</f>
        <v>226</v>
      </c>
      <c r="V75" s="8"/>
      <c r="W75" s="21">
        <f>+W76+W77+W79+W78</f>
        <v>6752</v>
      </c>
      <c r="X75" s="21"/>
      <c r="Y75" s="21">
        <f>+Y76+Y77+Y79+Y78</f>
        <v>19848</v>
      </c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254" s="11" customFormat="1" ht="12.75">
      <c r="A76" s="11" t="s">
        <v>88</v>
      </c>
      <c r="B76" s="38"/>
      <c r="C76" s="22">
        <v>127</v>
      </c>
      <c r="D76" s="22"/>
      <c r="E76" s="22">
        <v>4473</v>
      </c>
      <c r="F76" s="22"/>
      <c r="G76" s="22">
        <f t="shared" si="2"/>
        <v>35.22047244094488</v>
      </c>
      <c r="H76" s="22"/>
      <c r="I76" s="22">
        <v>12971</v>
      </c>
      <c r="J76" s="25"/>
      <c r="K76" s="22">
        <v>0</v>
      </c>
      <c r="L76" s="22"/>
      <c r="M76" s="22">
        <v>0</v>
      </c>
      <c r="N76" s="22"/>
      <c r="O76" s="22">
        <v>0</v>
      </c>
      <c r="P76" s="22"/>
      <c r="Q76" s="22">
        <v>0</v>
      </c>
      <c r="R76" s="25"/>
      <c r="S76" s="22">
        <v>55</v>
      </c>
      <c r="T76" s="22"/>
      <c r="U76" s="22">
        <v>205</v>
      </c>
      <c r="V76" s="25"/>
      <c r="W76" s="22">
        <f>E76+M76+S76+AD76</f>
        <v>4528</v>
      </c>
      <c r="X76" s="22"/>
      <c r="Y76" s="22">
        <f>I76+Q76+U76+AE76</f>
        <v>13176</v>
      </c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1:254" s="11" customFormat="1" ht="12.75">
      <c r="A77" s="11" t="s">
        <v>89</v>
      </c>
      <c r="B77" s="38"/>
      <c r="C77" s="22">
        <v>12</v>
      </c>
      <c r="D77" s="22"/>
      <c r="E77" s="22">
        <v>257</v>
      </c>
      <c r="F77" s="22"/>
      <c r="G77" s="22">
        <f t="shared" si="2"/>
        <v>21.416666666666668</v>
      </c>
      <c r="H77" s="22"/>
      <c r="I77" s="22">
        <v>771</v>
      </c>
      <c r="J77" s="25"/>
      <c r="K77" s="22">
        <v>0</v>
      </c>
      <c r="L77" s="22"/>
      <c r="M77" s="22">
        <v>0</v>
      </c>
      <c r="N77" s="22"/>
      <c r="O77" s="22">
        <v>0</v>
      </c>
      <c r="P77" s="22"/>
      <c r="Q77" s="22">
        <v>0</v>
      </c>
      <c r="R77" s="25"/>
      <c r="S77" s="22">
        <v>0</v>
      </c>
      <c r="T77" s="22"/>
      <c r="U77" s="22">
        <v>0</v>
      </c>
      <c r="V77" s="25"/>
      <c r="W77" s="22">
        <f>E77+M77+S77+AD77</f>
        <v>257</v>
      </c>
      <c r="X77" s="22"/>
      <c r="Y77" s="22">
        <f>I77+Q77+U77+AE77</f>
        <v>771</v>
      </c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pans="1:254" s="11" customFormat="1" ht="12.75">
      <c r="A78" s="11" t="s">
        <v>90</v>
      </c>
      <c r="B78" s="38"/>
      <c r="C78" s="22">
        <v>1</v>
      </c>
      <c r="D78" s="22"/>
      <c r="E78" s="22">
        <v>19</v>
      </c>
      <c r="F78" s="22"/>
      <c r="G78" s="22">
        <f t="shared" si="2"/>
        <v>19</v>
      </c>
      <c r="H78" s="22"/>
      <c r="I78" s="22">
        <v>57</v>
      </c>
      <c r="J78" s="25"/>
      <c r="K78" s="22">
        <v>0</v>
      </c>
      <c r="L78" s="22"/>
      <c r="M78" s="22">
        <v>0</v>
      </c>
      <c r="N78" s="22"/>
      <c r="O78" s="22">
        <v>0</v>
      </c>
      <c r="P78" s="22"/>
      <c r="Q78" s="22">
        <v>0</v>
      </c>
      <c r="R78" s="25"/>
      <c r="S78" s="22">
        <v>0</v>
      </c>
      <c r="T78" s="22"/>
      <c r="U78" s="22">
        <v>0</v>
      </c>
      <c r="V78" s="25"/>
      <c r="W78" s="22">
        <f>E78+M78+S78+AD78</f>
        <v>19</v>
      </c>
      <c r="X78" s="22"/>
      <c r="Y78" s="22">
        <f>I78+Q78+U78+AE78</f>
        <v>57</v>
      </c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pans="1:254" s="11" customFormat="1" ht="12.75">
      <c r="A79" s="11" t="s">
        <v>91</v>
      </c>
      <c r="B79" s="38"/>
      <c r="C79" s="22">
        <v>41</v>
      </c>
      <c r="D79" s="22"/>
      <c r="E79" s="22">
        <v>1941</v>
      </c>
      <c r="F79" s="22"/>
      <c r="G79" s="22">
        <f t="shared" si="2"/>
        <v>47.34146341463415</v>
      </c>
      <c r="H79" s="22"/>
      <c r="I79" s="22">
        <v>5823</v>
      </c>
      <c r="J79" s="25"/>
      <c r="K79" s="22">
        <v>0</v>
      </c>
      <c r="L79" s="22"/>
      <c r="M79" s="22">
        <v>0</v>
      </c>
      <c r="N79" s="22"/>
      <c r="O79" s="22">
        <v>0</v>
      </c>
      <c r="P79" s="22"/>
      <c r="Q79" s="22">
        <v>0</v>
      </c>
      <c r="R79" s="25"/>
      <c r="S79" s="22">
        <v>7</v>
      </c>
      <c r="T79" s="22"/>
      <c r="U79" s="22">
        <v>21</v>
      </c>
      <c r="V79" s="25"/>
      <c r="W79" s="22">
        <f>E79+M79+S79+AD79</f>
        <v>1948</v>
      </c>
      <c r="X79" s="22"/>
      <c r="Y79" s="22">
        <f>I79+Q79+U79+AE79</f>
        <v>5844</v>
      </c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pans="1:64" s="9" customFormat="1" ht="12.75">
      <c r="A80" s="11" t="s">
        <v>42</v>
      </c>
      <c r="B80" s="11"/>
      <c r="C80" s="22">
        <v>6</v>
      </c>
      <c r="D80" s="22"/>
      <c r="E80" s="22">
        <v>72</v>
      </c>
      <c r="F80" s="22"/>
      <c r="G80" s="22">
        <f t="shared" si="2"/>
        <v>12</v>
      </c>
      <c r="H80" s="22"/>
      <c r="I80" s="22">
        <v>145</v>
      </c>
      <c r="J80" s="25"/>
      <c r="K80" s="22">
        <v>4</v>
      </c>
      <c r="L80" s="22"/>
      <c r="M80" s="22">
        <v>69</v>
      </c>
      <c r="N80" s="22"/>
      <c r="O80" s="22">
        <f>M80/K80</f>
        <v>17.25</v>
      </c>
      <c r="P80" s="22"/>
      <c r="Q80" s="22">
        <v>69</v>
      </c>
      <c r="R80" s="25"/>
      <c r="S80" s="22">
        <v>0</v>
      </c>
      <c r="T80" s="22"/>
      <c r="U80" s="22">
        <v>0</v>
      </c>
      <c r="V80" s="25"/>
      <c r="W80" s="22">
        <f>E80+M80+S80+AD80</f>
        <v>141</v>
      </c>
      <c r="X80" s="22"/>
      <c r="Y80" s="22">
        <f>I80+Q80+U80+AE80</f>
        <v>214</v>
      </c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64" s="37" customFormat="1" ht="12.75">
      <c r="A81" s="37" t="s">
        <v>92</v>
      </c>
      <c r="C81" s="21">
        <f>+C82+C83+C84</f>
        <v>79</v>
      </c>
      <c r="D81" s="21"/>
      <c r="E81" s="21">
        <f>+E82+E83+E84</f>
        <v>1515</v>
      </c>
      <c r="F81" s="21"/>
      <c r="G81" s="21">
        <f aca="true" t="shared" si="6" ref="G81:G87">E81/C81</f>
        <v>19.17721518987342</v>
      </c>
      <c r="H81" s="21"/>
      <c r="I81" s="21">
        <f>+I82+I83+I84</f>
        <v>3222</v>
      </c>
      <c r="J81" s="8"/>
      <c r="K81" s="21">
        <f>+K82+K83+K84</f>
        <v>8</v>
      </c>
      <c r="L81" s="21"/>
      <c r="M81" s="21">
        <f>+M82+M83+M84</f>
        <v>218</v>
      </c>
      <c r="N81" s="21"/>
      <c r="O81" s="21">
        <f>M81/K81</f>
        <v>27.25</v>
      </c>
      <c r="P81" s="21"/>
      <c r="Q81" s="21">
        <f>+Q82+Q83+Q84</f>
        <v>0</v>
      </c>
      <c r="R81" s="8"/>
      <c r="S81" s="21">
        <f>+S82+S83+S84</f>
        <v>76</v>
      </c>
      <c r="T81" s="21"/>
      <c r="U81" s="21">
        <f>+U82+U83+U84</f>
        <v>196</v>
      </c>
      <c r="V81" s="8"/>
      <c r="W81" s="21">
        <f>+W82+W83+W84</f>
        <v>1809</v>
      </c>
      <c r="X81" s="21"/>
      <c r="Y81" s="21">
        <f>+Y82+Y83+Y84</f>
        <v>3418</v>
      </c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254" s="11" customFormat="1" ht="12.75">
      <c r="A82" s="11" t="s">
        <v>93</v>
      </c>
      <c r="B82" s="38"/>
      <c r="C82" s="22">
        <v>40</v>
      </c>
      <c r="D82" s="22"/>
      <c r="E82" s="22">
        <v>1026</v>
      </c>
      <c r="F82" s="22"/>
      <c r="G82" s="22">
        <f t="shared" si="6"/>
        <v>25.65</v>
      </c>
      <c r="H82" s="22"/>
      <c r="I82" s="22">
        <v>2623</v>
      </c>
      <c r="J82" s="25"/>
      <c r="K82" s="22">
        <v>1</v>
      </c>
      <c r="L82" s="22"/>
      <c r="M82" s="22">
        <v>67</v>
      </c>
      <c r="N82" s="22"/>
      <c r="O82" s="22">
        <f>M82/K82</f>
        <v>67</v>
      </c>
      <c r="P82" s="22"/>
      <c r="Q82" s="22">
        <v>0</v>
      </c>
      <c r="R82" s="25"/>
      <c r="S82" s="22">
        <v>65</v>
      </c>
      <c r="T82" s="22"/>
      <c r="U82" s="22">
        <v>136</v>
      </c>
      <c r="V82" s="25"/>
      <c r="W82" s="22">
        <f>E82+M82+S82+AD82</f>
        <v>1158</v>
      </c>
      <c r="X82" s="22"/>
      <c r="Y82" s="22">
        <f>I82+Q82+U82+AE82</f>
        <v>2759</v>
      </c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pans="1:254" s="11" customFormat="1" ht="12.75">
      <c r="A83" s="11" t="s">
        <v>94</v>
      </c>
      <c r="B83" s="38"/>
      <c r="C83" s="22">
        <v>1</v>
      </c>
      <c r="D83" s="22"/>
      <c r="E83" s="22">
        <v>16</v>
      </c>
      <c r="F83" s="22"/>
      <c r="G83" s="22">
        <f t="shared" si="6"/>
        <v>16</v>
      </c>
      <c r="H83" s="22"/>
      <c r="I83" s="22">
        <v>32</v>
      </c>
      <c r="J83" s="25"/>
      <c r="K83" s="22">
        <v>0</v>
      </c>
      <c r="L83" s="22"/>
      <c r="M83" s="22">
        <v>0</v>
      </c>
      <c r="N83" s="22"/>
      <c r="O83" s="22">
        <v>0</v>
      </c>
      <c r="P83" s="22"/>
      <c r="Q83" s="22">
        <v>0</v>
      </c>
      <c r="R83" s="25"/>
      <c r="S83" s="22">
        <v>7</v>
      </c>
      <c r="T83" s="22"/>
      <c r="U83" s="22">
        <v>53</v>
      </c>
      <c r="V83" s="25"/>
      <c r="W83" s="22">
        <f>E83+M83+S83+AD83</f>
        <v>23</v>
      </c>
      <c r="X83" s="22"/>
      <c r="Y83" s="22">
        <f>I83+Q83+U83+AE83</f>
        <v>85</v>
      </c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pans="1:254" s="11" customFormat="1" ht="12.75">
      <c r="A84" s="11" t="s">
        <v>174</v>
      </c>
      <c r="B84" s="38"/>
      <c r="C84" s="22">
        <v>38</v>
      </c>
      <c r="D84" s="22"/>
      <c r="E84" s="22">
        <v>473</v>
      </c>
      <c r="F84" s="22"/>
      <c r="G84" s="22">
        <f>E84/C84</f>
        <v>12.447368421052632</v>
      </c>
      <c r="H84" s="22"/>
      <c r="I84" s="22">
        <v>567</v>
      </c>
      <c r="J84" s="25"/>
      <c r="K84" s="22">
        <v>7</v>
      </c>
      <c r="L84" s="22"/>
      <c r="M84" s="22">
        <v>151</v>
      </c>
      <c r="N84" s="22"/>
      <c r="O84" s="22">
        <f>M84/K84</f>
        <v>21.571428571428573</v>
      </c>
      <c r="P84" s="22"/>
      <c r="Q84" s="22">
        <v>0</v>
      </c>
      <c r="R84" s="25"/>
      <c r="S84" s="22">
        <v>4</v>
      </c>
      <c r="T84" s="22"/>
      <c r="U84" s="22">
        <v>7</v>
      </c>
      <c r="V84" s="25"/>
      <c r="W84" s="22">
        <f>E84+M84+S84+AD84</f>
        <v>628</v>
      </c>
      <c r="X84" s="22"/>
      <c r="Y84" s="22">
        <f>I84+Q84+U84+AE84</f>
        <v>574</v>
      </c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pans="1:254" s="39" customFormat="1" ht="12.75">
      <c r="A85" s="39" t="s">
        <v>95</v>
      </c>
      <c r="B85" s="40"/>
      <c r="C85" s="15">
        <f>+C86+C87</f>
        <v>45</v>
      </c>
      <c r="D85" s="15"/>
      <c r="E85" s="15">
        <f>+E86+E87</f>
        <v>1161</v>
      </c>
      <c r="F85" s="15"/>
      <c r="G85" s="15">
        <f t="shared" si="6"/>
        <v>25.8</v>
      </c>
      <c r="H85" s="15"/>
      <c r="I85" s="15">
        <f>+I86+I87</f>
        <v>3483</v>
      </c>
      <c r="J85" s="16"/>
      <c r="K85" s="15">
        <f>+K86+K87</f>
        <v>0</v>
      </c>
      <c r="L85" s="15"/>
      <c r="M85" s="15">
        <f>+M86+M87</f>
        <v>0</v>
      </c>
      <c r="N85" s="15"/>
      <c r="O85" s="15">
        <v>0</v>
      </c>
      <c r="P85" s="15"/>
      <c r="Q85" s="15">
        <f>+Q86+Q87</f>
        <v>0</v>
      </c>
      <c r="R85" s="16"/>
      <c r="S85" s="15">
        <f>+S86+S87</f>
        <v>13</v>
      </c>
      <c r="T85" s="15"/>
      <c r="U85" s="15">
        <f>+U86+U87</f>
        <v>38</v>
      </c>
      <c r="V85" s="16"/>
      <c r="W85" s="15">
        <f>+W86+W87</f>
        <v>1174</v>
      </c>
      <c r="X85" s="15"/>
      <c r="Y85" s="15">
        <f>+Y86+Y87</f>
        <v>3521</v>
      </c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</row>
    <row r="86" spans="1:64" s="9" customFormat="1" ht="12.75">
      <c r="A86" s="9" t="s">
        <v>96</v>
      </c>
      <c r="C86" s="5">
        <v>33</v>
      </c>
      <c r="D86" s="5"/>
      <c r="E86" s="5">
        <v>851</v>
      </c>
      <c r="F86" s="5"/>
      <c r="G86" s="5">
        <f t="shared" si="6"/>
        <v>25.78787878787879</v>
      </c>
      <c r="H86" s="5"/>
      <c r="I86" s="5">
        <v>2553</v>
      </c>
      <c r="J86" s="7"/>
      <c r="K86" s="5">
        <v>0</v>
      </c>
      <c r="L86" s="5"/>
      <c r="M86" s="5">
        <v>0</v>
      </c>
      <c r="N86" s="5"/>
      <c r="O86" s="5">
        <v>0</v>
      </c>
      <c r="P86" s="5"/>
      <c r="Q86" s="5">
        <v>0</v>
      </c>
      <c r="R86" s="7"/>
      <c r="S86" s="5">
        <v>13</v>
      </c>
      <c r="T86" s="5"/>
      <c r="U86" s="5">
        <v>38</v>
      </c>
      <c r="V86" s="7"/>
      <c r="W86" s="5">
        <f>E86+M86+S86+AD86</f>
        <v>864</v>
      </c>
      <c r="X86" s="5"/>
      <c r="Y86" s="5">
        <f>I86+Q86+U86+AE86</f>
        <v>2591</v>
      </c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spans="1:64" s="9" customFormat="1" ht="12.75">
      <c r="A87" s="9" t="s">
        <v>49</v>
      </c>
      <c r="C87" s="5">
        <v>12</v>
      </c>
      <c r="D87" s="5"/>
      <c r="E87" s="5">
        <v>310</v>
      </c>
      <c r="F87" s="5"/>
      <c r="G87" s="5">
        <f t="shared" si="6"/>
        <v>25.833333333333332</v>
      </c>
      <c r="H87" s="5"/>
      <c r="I87" s="5">
        <v>930</v>
      </c>
      <c r="J87" s="7"/>
      <c r="K87" s="5">
        <v>0</v>
      </c>
      <c r="L87" s="5"/>
      <c r="M87" s="5">
        <v>0</v>
      </c>
      <c r="N87" s="5"/>
      <c r="O87" s="5">
        <v>0</v>
      </c>
      <c r="P87" s="5"/>
      <c r="Q87" s="5">
        <v>0</v>
      </c>
      <c r="R87" s="7"/>
      <c r="S87" s="5">
        <v>0</v>
      </c>
      <c r="T87" s="5"/>
      <c r="U87" s="5">
        <v>0</v>
      </c>
      <c r="V87" s="7"/>
      <c r="W87" s="5">
        <f>E87+M87+S87+AD87</f>
        <v>310</v>
      </c>
      <c r="X87" s="5"/>
      <c r="Y87" s="5">
        <f>I87+Q87+U87+AE87</f>
        <v>930</v>
      </c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spans="1:64" s="37" customFormat="1" ht="12.75">
      <c r="A88" s="37" t="s">
        <v>97</v>
      </c>
      <c r="C88" s="21">
        <f>+C89+C90+C91</f>
        <v>33</v>
      </c>
      <c r="D88" s="21"/>
      <c r="E88" s="21">
        <f>+E89+E90+E91</f>
        <v>1455</v>
      </c>
      <c r="F88" s="21"/>
      <c r="G88" s="21">
        <f aca="true" t="shared" si="7" ref="G88:G98">E88/C88</f>
        <v>44.09090909090909</v>
      </c>
      <c r="H88" s="21"/>
      <c r="I88" s="21">
        <f>+I89+I90+I91</f>
        <v>4327</v>
      </c>
      <c r="J88" s="8"/>
      <c r="K88" s="21">
        <f>+K89+K90+K91</f>
        <v>47</v>
      </c>
      <c r="L88" s="21"/>
      <c r="M88" s="21">
        <f>+M89+M90+M91</f>
        <v>865</v>
      </c>
      <c r="N88" s="21"/>
      <c r="O88" s="21">
        <f>M88/K88</f>
        <v>18.404255319148938</v>
      </c>
      <c r="P88" s="21"/>
      <c r="Q88" s="21">
        <f>+Q89+Q90+Q91</f>
        <v>889</v>
      </c>
      <c r="R88" s="8"/>
      <c r="S88" s="21">
        <f>+S89+S90+S91</f>
        <v>71</v>
      </c>
      <c r="T88" s="21"/>
      <c r="U88" s="21">
        <f>+U89+U90+U91</f>
        <v>174</v>
      </c>
      <c r="V88" s="8"/>
      <c r="W88" s="21">
        <f>+W89+W90+W91</f>
        <v>2391</v>
      </c>
      <c r="X88" s="21"/>
      <c r="Y88" s="21">
        <f>+Y89+Y90+Y91</f>
        <v>5390</v>
      </c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254" s="11" customFormat="1" ht="12.75">
      <c r="A89" s="11" t="s">
        <v>98</v>
      </c>
      <c r="B89" s="38"/>
      <c r="C89" s="22">
        <v>3</v>
      </c>
      <c r="D89" s="22"/>
      <c r="E89" s="22">
        <v>26</v>
      </c>
      <c r="F89" s="22"/>
      <c r="G89" s="22">
        <f t="shared" si="7"/>
        <v>8.666666666666666</v>
      </c>
      <c r="H89" s="22"/>
      <c r="I89" s="22">
        <v>42</v>
      </c>
      <c r="J89" s="25"/>
      <c r="K89" s="22">
        <v>1</v>
      </c>
      <c r="L89" s="22"/>
      <c r="M89" s="22">
        <v>4</v>
      </c>
      <c r="N89" s="22"/>
      <c r="O89" s="22">
        <f>M89/K89</f>
        <v>4</v>
      </c>
      <c r="P89" s="22"/>
      <c r="Q89" s="22">
        <v>12</v>
      </c>
      <c r="R89" s="25"/>
      <c r="S89" s="22">
        <v>65</v>
      </c>
      <c r="T89" s="22"/>
      <c r="U89" s="22">
        <v>158</v>
      </c>
      <c r="V89" s="25"/>
      <c r="W89" s="22">
        <f>E89+M89+S89+AD89</f>
        <v>95</v>
      </c>
      <c r="X89" s="22"/>
      <c r="Y89" s="22">
        <f>I89+Q89+U89+AE89</f>
        <v>212</v>
      </c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pans="1:254" s="11" customFormat="1" ht="12.75">
      <c r="A90" s="11" t="s">
        <v>99</v>
      </c>
      <c r="B90" s="38"/>
      <c r="C90" s="22">
        <v>29</v>
      </c>
      <c r="D90" s="22"/>
      <c r="E90" s="22">
        <v>1299</v>
      </c>
      <c r="F90" s="22"/>
      <c r="G90" s="22">
        <f t="shared" si="7"/>
        <v>44.793103448275865</v>
      </c>
      <c r="H90" s="22"/>
      <c r="I90" s="22">
        <v>3895</v>
      </c>
      <c r="J90" s="25"/>
      <c r="K90" s="22">
        <v>46</v>
      </c>
      <c r="L90" s="22"/>
      <c r="M90" s="22">
        <v>861</v>
      </c>
      <c r="N90" s="22"/>
      <c r="O90" s="22">
        <f>M90/K90</f>
        <v>18.717391304347824</v>
      </c>
      <c r="P90" s="22"/>
      <c r="Q90" s="22">
        <v>877</v>
      </c>
      <c r="R90" s="25"/>
      <c r="S90" s="22">
        <v>6</v>
      </c>
      <c r="T90" s="22"/>
      <c r="U90" s="22">
        <v>16</v>
      </c>
      <c r="V90" s="25"/>
      <c r="W90" s="22">
        <f>E90+M90+S90+AD90</f>
        <v>2166</v>
      </c>
      <c r="X90" s="22"/>
      <c r="Y90" s="22">
        <f>I90+Q90+U90+AE90</f>
        <v>4788</v>
      </c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254" s="11" customFormat="1" ht="12.75">
      <c r="A91" s="11" t="s">
        <v>49</v>
      </c>
      <c r="B91" s="38"/>
      <c r="C91" s="22">
        <v>1</v>
      </c>
      <c r="D91" s="22"/>
      <c r="E91" s="22">
        <v>130</v>
      </c>
      <c r="F91" s="22"/>
      <c r="G91" s="22">
        <f t="shared" si="7"/>
        <v>130</v>
      </c>
      <c r="H91" s="22"/>
      <c r="I91" s="22">
        <v>390</v>
      </c>
      <c r="J91" s="25"/>
      <c r="K91" s="22">
        <v>0</v>
      </c>
      <c r="L91" s="22"/>
      <c r="M91" s="22">
        <v>0</v>
      </c>
      <c r="N91" s="22"/>
      <c r="O91" s="22">
        <v>0</v>
      </c>
      <c r="P91" s="22"/>
      <c r="Q91" s="22">
        <v>0</v>
      </c>
      <c r="R91" s="25"/>
      <c r="S91" s="22">
        <v>0</v>
      </c>
      <c r="T91" s="22"/>
      <c r="U91" s="22">
        <v>0</v>
      </c>
      <c r="V91" s="25"/>
      <c r="W91" s="22">
        <f>E91+M91+S91+AD91</f>
        <v>130</v>
      </c>
      <c r="X91" s="22"/>
      <c r="Y91" s="22">
        <f>I91+Q91+U91+AE91</f>
        <v>390</v>
      </c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pans="1:64" s="39" customFormat="1" ht="12.75">
      <c r="A92" s="39" t="s">
        <v>100</v>
      </c>
      <c r="C92" s="15">
        <f>+C93+C94+C95</f>
        <v>56</v>
      </c>
      <c r="D92" s="15"/>
      <c r="E92" s="15">
        <f>+E93+E94+E95</f>
        <v>2093</v>
      </c>
      <c r="F92" s="15"/>
      <c r="G92" s="15">
        <f t="shared" si="7"/>
        <v>37.375</v>
      </c>
      <c r="H92" s="15"/>
      <c r="I92" s="15">
        <f>+I93+I94+I95</f>
        <v>6377</v>
      </c>
      <c r="J92" s="16"/>
      <c r="K92" s="15">
        <f>+K93+K94+K95</f>
        <v>0</v>
      </c>
      <c r="L92" s="15"/>
      <c r="M92" s="15">
        <f>+M93+M94+M95</f>
        <v>0</v>
      </c>
      <c r="N92" s="15"/>
      <c r="O92" s="15">
        <v>0</v>
      </c>
      <c r="P92" s="15"/>
      <c r="Q92" s="15">
        <f>+Q93+Q94+Q95</f>
        <v>0</v>
      </c>
      <c r="R92" s="16"/>
      <c r="S92" s="15">
        <f>+S93+S94+S95</f>
        <v>17</v>
      </c>
      <c r="T92" s="15"/>
      <c r="U92" s="15">
        <f>+U93+U94+U95</f>
        <v>47</v>
      </c>
      <c r="V92" s="16"/>
      <c r="W92" s="15">
        <f>+W93+W94+W95</f>
        <v>2110</v>
      </c>
      <c r="X92" s="15"/>
      <c r="Y92" s="15">
        <f>+Y93+Y94+Y95</f>
        <v>6424</v>
      </c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</row>
    <row r="93" spans="1:254" s="9" customFormat="1" ht="12.75">
      <c r="A93" s="9" t="s">
        <v>101</v>
      </c>
      <c r="B93" s="45"/>
      <c r="C93" s="5">
        <v>39</v>
      </c>
      <c r="D93" s="5"/>
      <c r="E93" s="5">
        <v>1767</v>
      </c>
      <c r="F93" s="5"/>
      <c r="G93" s="5">
        <f t="shared" si="7"/>
        <v>45.30769230769231</v>
      </c>
      <c r="H93" s="5"/>
      <c r="I93" s="5">
        <v>5399</v>
      </c>
      <c r="J93" s="7"/>
      <c r="K93" s="5">
        <v>0</v>
      </c>
      <c r="L93" s="5"/>
      <c r="M93" s="5">
        <v>0</v>
      </c>
      <c r="N93" s="5"/>
      <c r="O93" s="5">
        <v>0</v>
      </c>
      <c r="P93" s="5"/>
      <c r="Q93" s="5">
        <v>0</v>
      </c>
      <c r="R93" s="7"/>
      <c r="S93" s="5">
        <v>16</v>
      </c>
      <c r="T93" s="5"/>
      <c r="U93" s="5">
        <v>44</v>
      </c>
      <c r="V93" s="7"/>
      <c r="W93" s="5">
        <f>E93+M93+S93+AD93</f>
        <v>1783</v>
      </c>
      <c r="X93" s="5"/>
      <c r="Y93" s="5">
        <f>I93+Q93+U93+AE93</f>
        <v>5443</v>
      </c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</row>
    <row r="94" spans="1:254" s="9" customFormat="1" ht="12.75">
      <c r="A94" s="9" t="s">
        <v>102</v>
      </c>
      <c r="B94" s="45"/>
      <c r="C94" s="5">
        <v>13</v>
      </c>
      <c r="D94" s="5"/>
      <c r="E94" s="5">
        <v>138</v>
      </c>
      <c r="F94" s="5"/>
      <c r="G94" s="5">
        <f t="shared" si="7"/>
        <v>10.615384615384615</v>
      </c>
      <c r="H94" s="5"/>
      <c r="I94" s="5">
        <v>414</v>
      </c>
      <c r="J94" s="7"/>
      <c r="K94" s="5">
        <v>0</v>
      </c>
      <c r="L94" s="5"/>
      <c r="M94" s="5">
        <v>0</v>
      </c>
      <c r="N94" s="5"/>
      <c r="O94" s="5">
        <v>0</v>
      </c>
      <c r="P94" s="5"/>
      <c r="Q94" s="5">
        <v>0</v>
      </c>
      <c r="R94" s="7"/>
      <c r="S94" s="5">
        <v>1</v>
      </c>
      <c r="T94" s="5"/>
      <c r="U94" s="5">
        <v>3</v>
      </c>
      <c r="V94" s="7"/>
      <c r="W94" s="5">
        <f>E94+M94+S94+AD94</f>
        <v>139</v>
      </c>
      <c r="X94" s="5"/>
      <c r="Y94" s="5">
        <f>I94+Q94+U94+AE94</f>
        <v>417</v>
      </c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</row>
    <row r="95" spans="1:254" s="9" customFormat="1" ht="12.75">
      <c r="A95" s="9" t="s">
        <v>49</v>
      </c>
      <c r="B95" s="45"/>
      <c r="C95" s="5">
        <v>4</v>
      </c>
      <c r="D95" s="5"/>
      <c r="E95" s="5">
        <v>188</v>
      </c>
      <c r="F95" s="5"/>
      <c r="G95" s="5">
        <f t="shared" si="7"/>
        <v>47</v>
      </c>
      <c r="H95" s="5"/>
      <c r="I95" s="5">
        <v>564</v>
      </c>
      <c r="J95" s="7"/>
      <c r="K95" s="5">
        <v>0</v>
      </c>
      <c r="L95" s="5"/>
      <c r="M95" s="5">
        <v>0</v>
      </c>
      <c r="N95" s="5"/>
      <c r="O95" s="5">
        <v>0</v>
      </c>
      <c r="P95" s="5"/>
      <c r="Q95" s="5">
        <v>0</v>
      </c>
      <c r="R95" s="7"/>
      <c r="S95" s="5">
        <v>0</v>
      </c>
      <c r="T95" s="5"/>
      <c r="U95" s="5">
        <v>0</v>
      </c>
      <c r="V95" s="7"/>
      <c r="W95" s="5">
        <f>E95+M95+S95+AD95</f>
        <v>188</v>
      </c>
      <c r="X95" s="5"/>
      <c r="Y95" s="5">
        <f>I95+Q95+U95+AE95</f>
        <v>564</v>
      </c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</row>
    <row r="96" spans="1:254" s="37" customFormat="1" ht="12.75">
      <c r="A96" s="37" t="s">
        <v>103</v>
      </c>
      <c r="B96" s="10"/>
      <c r="C96" s="21">
        <f>+C97+C98+C99</f>
        <v>88</v>
      </c>
      <c r="D96" s="21"/>
      <c r="E96" s="21">
        <f>+E97+E98+E99</f>
        <v>3340</v>
      </c>
      <c r="F96" s="21"/>
      <c r="G96" s="21">
        <f t="shared" si="7"/>
        <v>37.95454545454545</v>
      </c>
      <c r="H96" s="21"/>
      <c r="I96" s="21">
        <f>+I97+I98+I99</f>
        <v>10179</v>
      </c>
      <c r="J96" s="8"/>
      <c r="K96" s="21">
        <f>+K97+K98+K99</f>
        <v>10</v>
      </c>
      <c r="L96" s="21"/>
      <c r="M96" s="21">
        <f>+M97+M98+M99</f>
        <v>313</v>
      </c>
      <c r="N96" s="21"/>
      <c r="O96" s="21">
        <v>0</v>
      </c>
      <c r="P96" s="21"/>
      <c r="Q96" s="21">
        <f>+Q97+Q98+Q99</f>
        <v>313</v>
      </c>
      <c r="R96" s="8"/>
      <c r="S96" s="21">
        <f>+S97+S98+S99</f>
        <v>151</v>
      </c>
      <c r="T96" s="21"/>
      <c r="U96" s="21">
        <f>+U97+U98+U99</f>
        <v>377</v>
      </c>
      <c r="V96" s="8"/>
      <c r="W96" s="21">
        <f>+W97+W98+W99</f>
        <v>3804</v>
      </c>
      <c r="X96" s="21"/>
      <c r="Y96" s="21">
        <f>+Y97+Y98+Y99</f>
        <v>10869</v>
      </c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</row>
    <row r="97" spans="1:25" s="11" customFormat="1" ht="12.75">
      <c r="A97" s="11" t="s">
        <v>104</v>
      </c>
      <c r="C97" s="22">
        <v>81</v>
      </c>
      <c r="D97" s="22"/>
      <c r="E97" s="22">
        <v>3292</v>
      </c>
      <c r="F97" s="22"/>
      <c r="G97" s="22">
        <f t="shared" si="7"/>
        <v>40.641975308641975</v>
      </c>
      <c r="H97" s="22"/>
      <c r="I97" s="22">
        <v>10053</v>
      </c>
      <c r="J97" s="25"/>
      <c r="K97" s="22">
        <v>10</v>
      </c>
      <c r="L97" s="22"/>
      <c r="M97" s="22">
        <v>313</v>
      </c>
      <c r="N97" s="22"/>
      <c r="O97" s="22">
        <f>M97/K97</f>
        <v>31.3</v>
      </c>
      <c r="P97" s="22"/>
      <c r="Q97" s="22">
        <v>313</v>
      </c>
      <c r="R97" s="25"/>
      <c r="S97" s="22">
        <v>138</v>
      </c>
      <c r="T97" s="22"/>
      <c r="U97" s="22">
        <v>338</v>
      </c>
      <c r="V97" s="25"/>
      <c r="W97" s="22">
        <f>E97+M97+S97+AD97</f>
        <v>3743</v>
      </c>
      <c r="X97" s="22"/>
      <c r="Y97" s="22">
        <f>I97+Q97+U97+AE97</f>
        <v>10704</v>
      </c>
    </row>
    <row r="98" spans="1:25" s="11" customFormat="1" ht="12.75">
      <c r="A98" s="11" t="s">
        <v>105</v>
      </c>
      <c r="C98" s="22">
        <v>6</v>
      </c>
      <c r="D98" s="22"/>
      <c r="E98" s="22">
        <v>33</v>
      </c>
      <c r="F98" s="22"/>
      <c r="G98" s="22">
        <f t="shared" si="7"/>
        <v>5.5</v>
      </c>
      <c r="H98" s="22"/>
      <c r="I98" s="22">
        <v>81</v>
      </c>
      <c r="J98" s="25"/>
      <c r="K98" s="22">
        <v>0</v>
      </c>
      <c r="L98" s="22"/>
      <c r="M98" s="22">
        <v>0</v>
      </c>
      <c r="N98" s="22"/>
      <c r="O98" s="22">
        <v>0</v>
      </c>
      <c r="P98" s="22"/>
      <c r="Q98" s="22">
        <v>0</v>
      </c>
      <c r="R98" s="25"/>
      <c r="S98" s="22">
        <v>13</v>
      </c>
      <c r="T98" s="22"/>
      <c r="U98" s="22">
        <v>39</v>
      </c>
      <c r="V98" s="25"/>
      <c r="W98" s="22">
        <f>E98+M98+S98+AD98</f>
        <v>46</v>
      </c>
      <c r="X98" s="22"/>
      <c r="Y98" s="22">
        <f>I98+Q98+U98+AE98</f>
        <v>120</v>
      </c>
    </row>
    <row r="99" spans="1:254" s="11" customFormat="1" ht="12.75">
      <c r="A99" s="11" t="s">
        <v>49</v>
      </c>
      <c r="B99" s="38"/>
      <c r="C99" s="22">
        <v>1</v>
      </c>
      <c r="D99" s="22"/>
      <c r="E99" s="22">
        <v>15</v>
      </c>
      <c r="F99" s="22"/>
      <c r="G99" s="22">
        <f>E99/C99</f>
        <v>15</v>
      </c>
      <c r="H99" s="22"/>
      <c r="I99" s="22">
        <v>45</v>
      </c>
      <c r="J99" s="25"/>
      <c r="K99" s="22">
        <v>0</v>
      </c>
      <c r="L99" s="22"/>
      <c r="M99" s="22">
        <v>0</v>
      </c>
      <c r="N99" s="22"/>
      <c r="O99" s="22">
        <v>0</v>
      </c>
      <c r="P99" s="22"/>
      <c r="Q99" s="22">
        <v>0</v>
      </c>
      <c r="R99" s="25"/>
      <c r="S99" s="22">
        <v>0</v>
      </c>
      <c r="T99" s="22"/>
      <c r="U99" s="22">
        <v>0</v>
      </c>
      <c r="V99" s="25"/>
      <c r="W99" s="22">
        <f>E99+M99+S99+AD99</f>
        <v>15</v>
      </c>
      <c r="X99" s="22"/>
      <c r="Y99" s="22">
        <f>I99+Q99+U99+AE99</f>
        <v>45</v>
      </c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</row>
    <row r="100" spans="1:25" s="39" customFormat="1" ht="12.75">
      <c r="A100" s="39" t="s">
        <v>106</v>
      </c>
      <c r="C100" s="15">
        <f>+C101+C102</f>
        <v>43</v>
      </c>
      <c r="D100" s="15"/>
      <c r="E100" s="15">
        <f>+E101+E102</f>
        <v>1358</v>
      </c>
      <c r="F100" s="15"/>
      <c r="G100" s="15">
        <f aca="true" t="shared" si="8" ref="G100:G105">E100/C100</f>
        <v>31.58139534883721</v>
      </c>
      <c r="H100" s="15"/>
      <c r="I100" s="15">
        <f>+I101+I102</f>
        <v>4074</v>
      </c>
      <c r="J100" s="16"/>
      <c r="K100" s="15">
        <f>+K101+K102</f>
        <v>0</v>
      </c>
      <c r="L100" s="15"/>
      <c r="M100" s="15">
        <f>+M101+M102</f>
        <v>0</v>
      </c>
      <c r="N100" s="15"/>
      <c r="O100" s="15">
        <v>0</v>
      </c>
      <c r="P100" s="15"/>
      <c r="Q100" s="15">
        <f>+Q101+Q102</f>
        <v>0</v>
      </c>
      <c r="R100" s="16"/>
      <c r="S100" s="15">
        <f>+S101+S102</f>
        <v>28</v>
      </c>
      <c r="T100" s="15"/>
      <c r="U100" s="15">
        <f>+U101+U102</f>
        <v>76</v>
      </c>
      <c r="V100" s="16"/>
      <c r="W100" s="15">
        <f>+W101+W102</f>
        <v>1386</v>
      </c>
      <c r="X100" s="15"/>
      <c r="Y100" s="15">
        <f>+Y101+Y102</f>
        <v>4150</v>
      </c>
    </row>
    <row r="101" spans="1:25" s="9" customFormat="1" ht="12.75">
      <c r="A101" s="9" t="s">
        <v>107</v>
      </c>
      <c r="C101" s="5">
        <v>24</v>
      </c>
      <c r="D101" s="5"/>
      <c r="E101" s="5">
        <v>620</v>
      </c>
      <c r="F101" s="5"/>
      <c r="G101" s="5">
        <f t="shared" si="8"/>
        <v>25.833333333333332</v>
      </c>
      <c r="H101" s="5"/>
      <c r="I101" s="5">
        <v>1860</v>
      </c>
      <c r="J101" s="7"/>
      <c r="K101" s="5">
        <v>0</v>
      </c>
      <c r="L101" s="5"/>
      <c r="M101" s="5">
        <v>0</v>
      </c>
      <c r="N101" s="5"/>
      <c r="O101" s="5">
        <v>0</v>
      </c>
      <c r="P101" s="5"/>
      <c r="Q101" s="5">
        <v>0</v>
      </c>
      <c r="R101" s="7"/>
      <c r="S101" s="5">
        <v>28</v>
      </c>
      <c r="T101" s="5"/>
      <c r="U101" s="5">
        <v>76</v>
      </c>
      <c r="V101" s="7"/>
      <c r="W101" s="5">
        <f>E101+M101+S101+AD101</f>
        <v>648</v>
      </c>
      <c r="X101" s="5"/>
      <c r="Y101" s="5">
        <f>I101+Q101+U101+AE101</f>
        <v>1936</v>
      </c>
    </row>
    <row r="102" spans="1:25" s="9" customFormat="1" ht="12.75">
      <c r="A102" s="9" t="s">
        <v>49</v>
      </c>
      <c r="C102" s="5">
        <v>19</v>
      </c>
      <c r="D102" s="5"/>
      <c r="E102" s="5">
        <v>738</v>
      </c>
      <c r="F102" s="5"/>
      <c r="G102" s="5">
        <f t="shared" si="8"/>
        <v>38.8421052631579</v>
      </c>
      <c r="H102" s="5"/>
      <c r="I102" s="5">
        <v>2214</v>
      </c>
      <c r="J102" s="7"/>
      <c r="K102" s="5">
        <v>0</v>
      </c>
      <c r="L102" s="5"/>
      <c r="M102" s="5">
        <v>0</v>
      </c>
      <c r="N102" s="5"/>
      <c r="O102" s="5">
        <v>0</v>
      </c>
      <c r="P102" s="5"/>
      <c r="Q102" s="5">
        <v>0</v>
      </c>
      <c r="R102" s="7"/>
      <c r="S102" s="5">
        <v>0</v>
      </c>
      <c r="T102" s="5"/>
      <c r="U102" s="5">
        <v>0</v>
      </c>
      <c r="V102" s="7"/>
      <c r="W102" s="5">
        <f>E102+M102+S102+AD102</f>
        <v>738</v>
      </c>
      <c r="X102" s="5"/>
      <c r="Y102" s="5">
        <f>I102+Q102+U102+AE102</f>
        <v>2214</v>
      </c>
    </row>
    <row r="103" spans="1:25" s="37" customFormat="1" ht="12.75">
      <c r="A103" s="8" t="s">
        <v>153</v>
      </c>
      <c r="B103" s="8"/>
      <c r="C103" s="21">
        <f>+C104+C105</f>
        <v>42</v>
      </c>
      <c r="D103" s="21"/>
      <c r="E103" s="21">
        <f>+E104+E105</f>
        <v>2193</v>
      </c>
      <c r="F103" s="21"/>
      <c r="G103" s="21">
        <f t="shared" si="8"/>
        <v>52.214285714285715</v>
      </c>
      <c r="H103" s="21"/>
      <c r="I103" s="21">
        <f>+I104+I105</f>
        <v>6743</v>
      </c>
      <c r="J103" s="8"/>
      <c r="K103" s="21">
        <f>+K104+K105</f>
        <v>10</v>
      </c>
      <c r="L103" s="21"/>
      <c r="M103" s="21">
        <f>+M104+M105</f>
        <v>165</v>
      </c>
      <c r="N103" s="21"/>
      <c r="O103" s="21">
        <f>M103/K103</f>
        <v>16.5</v>
      </c>
      <c r="P103" s="21"/>
      <c r="Q103" s="21">
        <f>+Q104+Q105</f>
        <v>0</v>
      </c>
      <c r="R103" s="8"/>
      <c r="S103" s="21">
        <f>+S104+S105</f>
        <v>37</v>
      </c>
      <c r="T103" s="21"/>
      <c r="U103" s="21">
        <f>+U104+U105</f>
        <v>110</v>
      </c>
      <c r="V103" s="8"/>
      <c r="W103" s="21">
        <f>+W104+W105</f>
        <v>2395</v>
      </c>
      <c r="X103" s="21"/>
      <c r="Y103" s="21">
        <f>+Y104+Y105</f>
        <v>6853</v>
      </c>
    </row>
    <row r="104" spans="1:254" s="11" customFormat="1" ht="12.75">
      <c r="A104" s="11" t="s">
        <v>109</v>
      </c>
      <c r="B104" s="38"/>
      <c r="C104" s="22">
        <v>38</v>
      </c>
      <c r="D104" s="22"/>
      <c r="E104" s="22">
        <v>1934</v>
      </c>
      <c r="F104" s="22"/>
      <c r="G104" s="22">
        <f t="shared" si="8"/>
        <v>50.89473684210526</v>
      </c>
      <c r="H104" s="22"/>
      <c r="I104" s="22">
        <v>5966</v>
      </c>
      <c r="J104" s="25"/>
      <c r="K104" s="22">
        <v>10</v>
      </c>
      <c r="L104" s="22"/>
      <c r="M104" s="22">
        <v>165</v>
      </c>
      <c r="N104" s="22"/>
      <c r="O104" s="22">
        <f>M104/K104</f>
        <v>16.5</v>
      </c>
      <c r="P104" s="22"/>
      <c r="Q104" s="22">
        <v>0</v>
      </c>
      <c r="R104" s="25"/>
      <c r="S104" s="22">
        <v>37</v>
      </c>
      <c r="T104" s="22"/>
      <c r="U104" s="22">
        <v>110</v>
      </c>
      <c r="V104" s="25"/>
      <c r="W104" s="22">
        <f>E104+M104+S104+AD104</f>
        <v>2136</v>
      </c>
      <c r="X104" s="22"/>
      <c r="Y104" s="22">
        <f>I104+Q104+U104+AE104</f>
        <v>6076</v>
      </c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</row>
    <row r="105" spans="1:254" s="11" customFormat="1" ht="12.75">
      <c r="A105" s="11" t="s">
        <v>49</v>
      </c>
      <c r="B105" s="38"/>
      <c r="C105" s="22">
        <v>4</v>
      </c>
      <c r="D105" s="22"/>
      <c r="E105" s="22">
        <v>259</v>
      </c>
      <c r="F105" s="22"/>
      <c r="G105" s="22">
        <f t="shared" si="8"/>
        <v>64.75</v>
      </c>
      <c r="H105" s="22"/>
      <c r="I105" s="22">
        <v>777</v>
      </c>
      <c r="J105" s="25"/>
      <c r="K105" s="22">
        <v>0</v>
      </c>
      <c r="L105" s="22"/>
      <c r="M105" s="22">
        <v>0</v>
      </c>
      <c r="N105" s="22"/>
      <c r="O105" s="22">
        <v>0</v>
      </c>
      <c r="P105" s="22"/>
      <c r="Q105" s="22">
        <v>0</v>
      </c>
      <c r="R105" s="25"/>
      <c r="S105" s="22">
        <v>0</v>
      </c>
      <c r="T105" s="22"/>
      <c r="U105" s="22">
        <v>0</v>
      </c>
      <c r="V105" s="25"/>
      <c r="W105" s="22">
        <f>E105+M105+S105+AD105</f>
        <v>259</v>
      </c>
      <c r="X105" s="22"/>
      <c r="Y105" s="22">
        <f>I105+Q105+U105+AE105</f>
        <v>777</v>
      </c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</row>
    <row r="106" spans="1:64" s="11" customFormat="1" ht="12.75">
      <c r="A106" s="11" t="s">
        <v>154</v>
      </c>
      <c r="C106" s="22">
        <v>7</v>
      </c>
      <c r="D106" s="22"/>
      <c r="E106" s="22">
        <v>68</v>
      </c>
      <c r="F106" s="22"/>
      <c r="G106" s="22">
        <f>E106/C106</f>
        <v>9.714285714285714</v>
      </c>
      <c r="H106" s="22"/>
      <c r="I106" s="22">
        <v>204</v>
      </c>
      <c r="J106" s="25"/>
      <c r="K106" s="22">
        <v>2</v>
      </c>
      <c r="L106" s="22"/>
      <c r="M106" s="22">
        <v>20</v>
      </c>
      <c r="N106" s="22"/>
      <c r="O106" s="22">
        <f>M106/K106</f>
        <v>10</v>
      </c>
      <c r="P106" s="22"/>
      <c r="Q106" s="22">
        <v>20</v>
      </c>
      <c r="R106" s="25"/>
      <c r="S106" s="22">
        <v>10</v>
      </c>
      <c r="T106" s="22"/>
      <c r="U106" s="22">
        <v>28</v>
      </c>
      <c r="V106" s="25"/>
      <c r="W106" s="22">
        <f>E106+M106+S106+AD106</f>
        <v>98</v>
      </c>
      <c r="X106" s="22"/>
      <c r="Y106" s="22">
        <f>I106+Q106+U106+AE106</f>
        <v>252</v>
      </c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</row>
    <row r="107" spans="3:25" s="29" customFormat="1" ht="12.75">
      <c r="C107" s="24"/>
      <c r="D107" s="24"/>
      <c r="E107" s="24"/>
      <c r="F107" s="24"/>
      <c r="G107" s="24"/>
      <c r="H107" s="24"/>
      <c r="I107" s="24"/>
      <c r="J107" s="11"/>
      <c r="K107" s="24"/>
      <c r="L107" s="24"/>
      <c r="M107" s="24"/>
      <c r="N107" s="24"/>
      <c r="O107" s="24"/>
      <c r="P107" s="24"/>
      <c r="Q107" s="24"/>
      <c r="R107" s="11"/>
      <c r="S107" s="24"/>
      <c r="T107" s="24"/>
      <c r="U107" s="24"/>
      <c r="V107" s="11"/>
      <c r="W107" s="24"/>
      <c r="X107" s="24"/>
      <c r="Y107" s="24"/>
    </row>
    <row r="108" spans="3:25" s="29" customFormat="1" ht="12" customHeight="1">
      <c r="C108" s="24"/>
      <c r="D108" s="24"/>
      <c r="E108" s="24"/>
      <c r="F108" s="24"/>
      <c r="G108" s="24"/>
      <c r="H108" s="24"/>
      <c r="I108" s="24"/>
      <c r="J108" s="11"/>
      <c r="K108" s="24"/>
      <c r="L108" s="24"/>
      <c r="M108" s="24"/>
      <c r="N108" s="24"/>
      <c r="O108" s="24"/>
      <c r="P108" s="24"/>
      <c r="Q108" s="24"/>
      <c r="R108" s="11"/>
      <c r="S108" s="24"/>
      <c r="T108" s="24"/>
      <c r="U108" s="24"/>
      <c r="V108" s="11"/>
      <c r="W108" s="24"/>
      <c r="X108" s="24"/>
      <c r="Y108" s="24"/>
    </row>
    <row r="109" spans="3:25" s="11" customFormat="1" ht="12.75">
      <c r="C109" s="22"/>
      <c r="D109" s="24"/>
      <c r="E109" s="22"/>
      <c r="F109" s="24"/>
      <c r="G109" s="22"/>
      <c r="H109" s="24"/>
      <c r="I109" s="22"/>
      <c r="K109" s="22"/>
      <c r="L109" s="24"/>
      <c r="M109" s="22"/>
      <c r="N109" s="24"/>
      <c r="O109" s="22"/>
      <c r="P109" s="24"/>
      <c r="Q109" s="22"/>
      <c r="S109" s="22"/>
      <c r="T109" s="24"/>
      <c r="U109" s="22"/>
      <c r="W109" s="22"/>
      <c r="X109" s="24"/>
      <c r="Y109" s="22"/>
    </row>
    <row r="110" spans="1:254" ht="12.75">
      <c r="A110" s="46" t="s">
        <v>3</v>
      </c>
      <c r="B110" s="46"/>
      <c r="C110" s="14">
        <f>+C112+C114+C117+C118+C119+C122+C123+C126+C113</f>
        <v>213</v>
      </c>
      <c r="D110" s="14"/>
      <c r="E110" s="14">
        <f>+E112+E114+E117+E118+E119+E122+E123+E126+E113</f>
        <v>9382</v>
      </c>
      <c r="F110" s="14"/>
      <c r="G110" s="14">
        <f>E110/C110</f>
        <v>44.04694835680751</v>
      </c>
      <c r="H110" s="14"/>
      <c r="I110" s="14">
        <f>+I112+I114+I117+I118+I119+I122+I123+I126+I113</f>
        <v>27718</v>
      </c>
      <c r="J110" s="19"/>
      <c r="K110" s="14">
        <v>0</v>
      </c>
      <c r="L110" s="14"/>
      <c r="M110" s="14">
        <v>0</v>
      </c>
      <c r="N110" s="14"/>
      <c r="O110" s="14">
        <v>0</v>
      </c>
      <c r="P110" s="14"/>
      <c r="Q110" s="14">
        <v>0</v>
      </c>
      <c r="R110" s="19"/>
      <c r="S110" s="14">
        <f>+S112+S114+S117+S118+S119+S122+S123+S126+S113</f>
        <v>106</v>
      </c>
      <c r="T110" s="14"/>
      <c r="U110" s="14">
        <f>+U112+U114+U117+U118+U119+U122+U123+U126+U113</f>
        <v>283</v>
      </c>
      <c r="V110" s="19"/>
      <c r="W110" s="14">
        <f>E110+M110+S110</f>
        <v>9488</v>
      </c>
      <c r="X110" s="14"/>
      <c r="Y110" s="14">
        <f>I110+Q110+U110+AE110</f>
        <v>28001</v>
      </c>
      <c r="Z110" s="46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</row>
    <row r="111" spans="1:26" ht="12.75">
      <c r="A111" s="1"/>
      <c r="B111" s="1"/>
      <c r="C111" s="5"/>
      <c r="E111" s="5"/>
      <c r="G111" s="5"/>
      <c r="I111" s="5"/>
      <c r="J111" s="7"/>
      <c r="K111" s="5"/>
      <c r="M111" s="5"/>
      <c r="O111" s="5"/>
      <c r="Q111" s="5"/>
      <c r="R111" s="7"/>
      <c r="S111" s="5"/>
      <c r="U111" s="5"/>
      <c r="V111" s="7"/>
      <c r="Y111" s="5"/>
      <c r="Z111" s="1"/>
    </row>
    <row r="112" spans="1:26" s="9" customFormat="1" ht="12.75">
      <c r="A112" s="7" t="s">
        <v>175</v>
      </c>
      <c r="B112" s="7"/>
      <c r="C112" s="5">
        <v>37</v>
      </c>
      <c r="D112" s="5"/>
      <c r="E112" s="5">
        <v>885</v>
      </c>
      <c r="F112" s="5"/>
      <c r="G112" s="5">
        <f aca="true" t="shared" si="9" ref="G112:G128">E112/C112</f>
        <v>23.91891891891892</v>
      </c>
      <c r="H112" s="5"/>
      <c r="I112" s="5">
        <v>2285</v>
      </c>
      <c r="J112" s="7"/>
      <c r="K112" s="5">
        <v>0</v>
      </c>
      <c r="L112" s="5"/>
      <c r="M112" s="5">
        <v>0</v>
      </c>
      <c r="N112" s="5"/>
      <c r="O112" s="5">
        <v>0</v>
      </c>
      <c r="P112" s="5"/>
      <c r="Q112" s="5">
        <v>0</v>
      </c>
      <c r="R112" s="7"/>
      <c r="S112" s="5">
        <v>5</v>
      </c>
      <c r="T112" s="5"/>
      <c r="U112" s="5">
        <v>12</v>
      </c>
      <c r="V112" s="7"/>
      <c r="W112" s="5">
        <f>E112+M112+S112+AD112</f>
        <v>890</v>
      </c>
      <c r="X112" s="5"/>
      <c r="Y112" s="5">
        <f>I112+Q112+U112+AE112</f>
        <v>2297</v>
      </c>
      <c r="Z112" s="7"/>
    </row>
    <row r="113" spans="1:26" s="9" customFormat="1" ht="12.75">
      <c r="A113" s="7" t="s">
        <v>176</v>
      </c>
      <c r="B113" s="7"/>
      <c r="C113" s="5">
        <v>2</v>
      </c>
      <c r="D113" s="5"/>
      <c r="E113" s="5">
        <v>28</v>
      </c>
      <c r="F113" s="5"/>
      <c r="G113" s="5">
        <f>E113/C113</f>
        <v>14</v>
      </c>
      <c r="H113" s="5"/>
      <c r="I113" s="5">
        <v>84</v>
      </c>
      <c r="J113" s="7"/>
      <c r="K113" s="5">
        <v>0</v>
      </c>
      <c r="L113" s="5"/>
      <c r="M113" s="5">
        <v>0</v>
      </c>
      <c r="N113" s="5"/>
      <c r="O113" s="5">
        <v>0</v>
      </c>
      <c r="P113" s="5"/>
      <c r="Q113" s="5">
        <v>0</v>
      </c>
      <c r="R113" s="7"/>
      <c r="S113" s="5">
        <v>0</v>
      </c>
      <c r="T113" s="5"/>
      <c r="U113" s="5">
        <v>0</v>
      </c>
      <c r="V113" s="7"/>
      <c r="W113" s="5">
        <f>E113+M113+S113+AD113</f>
        <v>28</v>
      </c>
      <c r="X113" s="5"/>
      <c r="Y113" s="5">
        <f>I113+Q113+U113+AE113</f>
        <v>84</v>
      </c>
      <c r="Z113" s="7"/>
    </row>
    <row r="114" spans="1:26" s="37" customFormat="1" ht="12.75">
      <c r="A114" s="8" t="s">
        <v>110</v>
      </c>
      <c r="B114" s="8"/>
      <c r="C114" s="21">
        <f>+C115+C116</f>
        <v>8</v>
      </c>
      <c r="D114" s="21"/>
      <c r="E114" s="21">
        <f>+E115+E116</f>
        <v>77</v>
      </c>
      <c r="F114" s="21"/>
      <c r="G114" s="21">
        <f>E114/C114</f>
        <v>9.625</v>
      </c>
      <c r="H114" s="21"/>
      <c r="I114" s="21">
        <f>+I115+I116</f>
        <v>173</v>
      </c>
      <c r="J114" s="8"/>
      <c r="K114" s="21">
        <f>+K115+K116</f>
        <v>0</v>
      </c>
      <c r="L114" s="21"/>
      <c r="M114" s="21">
        <f>+M115+M116</f>
        <v>0</v>
      </c>
      <c r="N114" s="21"/>
      <c r="O114" s="21">
        <v>0</v>
      </c>
      <c r="P114" s="21"/>
      <c r="Q114" s="21">
        <f>+Q115+Q116</f>
        <v>0</v>
      </c>
      <c r="R114" s="8"/>
      <c r="S114" s="21">
        <f>+S115+S116</f>
        <v>16</v>
      </c>
      <c r="T114" s="21"/>
      <c r="U114" s="21">
        <f>+U115+U116</f>
        <v>48</v>
      </c>
      <c r="V114" s="8"/>
      <c r="W114" s="21">
        <f>+W115+W116</f>
        <v>93</v>
      </c>
      <c r="X114" s="21"/>
      <c r="Y114" s="21">
        <f>+Y115+Y116</f>
        <v>221</v>
      </c>
      <c r="Z114" s="8"/>
    </row>
    <row r="115" spans="1:26" s="11" customFormat="1" ht="12.75">
      <c r="A115" s="25" t="s">
        <v>51</v>
      </c>
      <c r="B115" s="25"/>
      <c r="C115" s="22">
        <v>3</v>
      </c>
      <c r="D115" s="22"/>
      <c r="E115" s="22">
        <v>49</v>
      </c>
      <c r="F115" s="22"/>
      <c r="G115" s="22">
        <f>E115/C115</f>
        <v>16.333333333333332</v>
      </c>
      <c r="H115" s="22"/>
      <c r="I115" s="22">
        <v>89</v>
      </c>
      <c r="J115" s="25"/>
      <c r="K115" s="22">
        <v>0</v>
      </c>
      <c r="L115" s="22"/>
      <c r="M115" s="22">
        <v>0</v>
      </c>
      <c r="N115" s="22"/>
      <c r="O115" s="22">
        <v>0</v>
      </c>
      <c r="P115" s="22"/>
      <c r="Q115" s="22">
        <v>0</v>
      </c>
      <c r="R115" s="25"/>
      <c r="S115" s="22">
        <v>13</v>
      </c>
      <c r="T115" s="22"/>
      <c r="U115" s="22">
        <v>39</v>
      </c>
      <c r="V115" s="25"/>
      <c r="W115" s="22">
        <f>E115+M115+S115+AD115</f>
        <v>62</v>
      </c>
      <c r="X115" s="22"/>
      <c r="Y115" s="22">
        <f>I115+Q115+U115+AE115</f>
        <v>128</v>
      </c>
      <c r="Z115" s="25"/>
    </row>
    <row r="116" spans="1:26" s="11" customFormat="1" ht="12.75">
      <c r="A116" s="25" t="s">
        <v>84</v>
      </c>
      <c r="B116" s="25"/>
      <c r="C116" s="22">
        <v>5</v>
      </c>
      <c r="D116" s="22"/>
      <c r="E116" s="22">
        <v>28</v>
      </c>
      <c r="F116" s="22"/>
      <c r="G116" s="22">
        <f>E116/C116</f>
        <v>5.6</v>
      </c>
      <c r="H116" s="22"/>
      <c r="I116" s="22">
        <v>84</v>
      </c>
      <c r="J116" s="25"/>
      <c r="K116" s="22">
        <v>0</v>
      </c>
      <c r="L116" s="22"/>
      <c r="M116" s="22">
        <v>0</v>
      </c>
      <c r="N116" s="22"/>
      <c r="O116" s="22">
        <v>0</v>
      </c>
      <c r="P116" s="22"/>
      <c r="Q116" s="22">
        <v>0</v>
      </c>
      <c r="R116" s="25"/>
      <c r="S116" s="22">
        <v>3</v>
      </c>
      <c r="T116" s="22"/>
      <c r="U116" s="22">
        <v>9</v>
      </c>
      <c r="V116" s="25"/>
      <c r="W116" s="22">
        <f>E116+M116+S116+AD116</f>
        <v>31</v>
      </c>
      <c r="X116" s="22"/>
      <c r="Y116" s="22">
        <f>I116+Q116+U116+AE116</f>
        <v>93</v>
      </c>
      <c r="Z116" s="25"/>
    </row>
    <row r="117" spans="1:26" s="11" customFormat="1" ht="12.75">
      <c r="A117" s="25" t="s">
        <v>4</v>
      </c>
      <c r="B117" s="25"/>
      <c r="C117" s="22">
        <v>31</v>
      </c>
      <c r="D117" s="22"/>
      <c r="E117" s="22">
        <v>1578</v>
      </c>
      <c r="F117" s="22"/>
      <c r="G117" s="22">
        <f t="shared" si="9"/>
        <v>50.903225806451616</v>
      </c>
      <c r="H117" s="22"/>
      <c r="I117" s="22">
        <v>4734</v>
      </c>
      <c r="J117" s="25"/>
      <c r="K117" s="22">
        <v>0</v>
      </c>
      <c r="L117" s="22"/>
      <c r="M117" s="22">
        <v>0</v>
      </c>
      <c r="N117" s="22"/>
      <c r="O117" s="22">
        <v>0</v>
      </c>
      <c r="P117" s="22"/>
      <c r="Q117" s="22">
        <v>0</v>
      </c>
      <c r="R117" s="25"/>
      <c r="S117" s="22">
        <v>13</v>
      </c>
      <c r="T117" s="22"/>
      <c r="U117" s="22">
        <v>35</v>
      </c>
      <c r="V117" s="25"/>
      <c r="W117" s="22">
        <f>E117+M117+S117+AD117</f>
        <v>1591</v>
      </c>
      <c r="X117" s="22"/>
      <c r="Y117" s="22">
        <f>I117+Q117+U117+AE117</f>
        <v>4769</v>
      </c>
      <c r="Z117" s="25"/>
    </row>
    <row r="118" spans="1:26" s="11" customFormat="1" ht="12.75">
      <c r="A118" s="25" t="s">
        <v>5</v>
      </c>
      <c r="B118" s="25"/>
      <c r="C118" s="22">
        <v>35</v>
      </c>
      <c r="D118" s="22"/>
      <c r="E118" s="22">
        <v>1862</v>
      </c>
      <c r="F118" s="22"/>
      <c r="G118" s="22">
        <f t="shared" si="9"/>
        <v>53.2</v>
      </c>
      <c r="H118" s="22"/>
      <c r="I118" s="22">
        <v>5586</v>
      </c>
      <c r="J118" s="25"/>
      <c r="K118" s="22">
        <v>0</v>
      </c>
      <c r="L118" s="22"/>
      <c r="M118" s="22">
        <v>0</v>
      </c>
      <c r="N118" s="22"/>
      <c r="O118" s="22">
        <v>0</v>
      </c>
      <c r="P118" s="22"/>
      <c r="Q118" s="22">
        <v>0</v>
      </c>
      <c r="R118" s="25"/>
      <c r="S118" s="22">
        <v>26</v>
      </c>
      <c r="T118" s="22"/>
      <c r="U118" s="22">
        <v>68</v>
      </c>
      <c r="V118" s="25"/>
      <c r="W118" s="22">
        <f>E118+M118+S118+AD118</f>
        <v>1888</v>
      </c>
      <c r="X118" s="22"/>
      <c r="Y118" s="22">
        <f>I118+Q118+U118+AE118</f>
        <v>5654</v>
      </c>
      <c r="Z118" s="25"/>
    </row>
    <row r="119" spans="1:27" s="39" customFormat="1" ht="12.75">
      <c r="A119" s="16" t="s">
        <v>155</v>
      </c>
      <c r="B119" s="16"/>
      <c r="C119" s="15">
        <f>+C120+C121</f>
        <v>18</v>
      </c>
      <c r="D119" s="15"/>
      <c r="E119" s="15">
        <f>+E120+E121</f>
        <v>1362</v>
      </c>
      <c r="F119" s="15"/>
      <c r="G119" s="15">
        <f t="shared" si="9"/>
        <v>75.66666666666667</v>
      </c>
      <c r="H119" s="15"/>
      <c r="I119" s="15">
        <f>+I120+I121</f>
        <v>4086</v>
      </c>
      <c r="J119" s="16"/>
      <c r="K119" s="15">
        <f>+K120+K121</f>
        <v>0</v>
      </c>
      <c r="L119" s="15"/>
      <c r="M119" s="15">
        <f>+M120+M121</f>
        <v>0</v>
      </c>
      <c r="N119" s="15"/>
      <c r="O119" s="15">
        <v>0</v>
      </c>
      <c r="P119" s="15"/>
      <c r="Q119" s="15">
        <f>+Q120+Q121</f>
        <v>0</v>
      </c>
      <c r="R119" s="16"/>
      <c r="S119" s="15">
        <f>+S120+S121</f>
        <v>2</v>
      </c>
      <c r="T119" s="15"/>
      <c r="U119" s="15">
        <f>+U120+U121</f>
        <v>0</v>
      </c>
      <c r="V119" s="16"/>
      <c r="W119" s="15">
        <f>+W120+W121</f>
        <v>1364</v>
      </c>
      <c r="X119" s="15"/>
      <c r="Y119" s="15">
        <f>+Y120+Y121</f>
        <v>4086</v>
      </c>
      <c r="Z119" s="16"/>
      <c r="AA119" s="16"/>
    </row>
    <row r="120" spans="1:254" s="9" customFormat="1" ht="12.75">
      <c r="A120" s="9" t="s">
        <v>111</v>
      </c>
      <c r="B120" s="45"/>
      <c r="C120" s="5">
        <v>3</v>
      </c>
      <c r="D120" s="5"/>
      <c r="E120" s="5">
        <v>438</v>
      </c>
      <c r="F120" s="5"/>
      <c r="G120" s="5">
        <f t="shared" si="9"/>
        <v>146</v>
      </c>
      <c r="H120" s="5"/>
      <c r="I120" s="5">
        <v>1314</v>
      </c>
      <c r="J120" s="7"/>
      <c r="K120" s="5">
        <v>0</v>
      </c>
      <c r="L120" s="5"/>
      <c r="M120" s="5">
        <v>0</v>
      </c>
      <c r="N120" s="5"/>
      <c r="O120" s="5">
        <v>0</v>
      </c>
      <c r="P120" s="5"/>
      <c r="Q120" s="5">
        <v>0</v>
      </c>
      <c r="R120" s="7"/>
      <c r="S120" s="5">
        <v>0</v>
      </c>
      <c r="T120" s="5"/>
      <c r="U120" s="5">
        <v>0</v>
      </c>
      <c r="V120" s="7"/>
      <c r="W120" s="5">
        <f>E120+M120+S120+AD120</f>
        <v>438</v>
      </c>
      <c r="X120" s="5"/>
      <c r="Y120" s="5">
        <f>I120+Q120+U120+AE120</f>
        <v>1314</v>
      </c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</row>
    <row r="121" spans="1:254" s="9" customFormat="1" ht="12.75">
      <c r="A121" s="9" t="s">
        <v>112</v>
      </c>
      <c r="B121" s="45"/>
      <c r="C121" s="5">
        <v>15</v>
      </c>
      <c r="D121" s="5"/>
      <c r="E121" s="5">
        <v>924</v>
      </c>
      <c r="F121" s="5"/>
      <c r="G121" s="5">
        <f t="shared" si="9"/>
        <v>61.6</v>
      </c>
      <c r="H121" s="5"/>
      <c r="I121" s="5">
        <v>2772</v>
      </c>
      <c r="J121" s="7"/>
      <c r="K121" s="5">
        <v>0</v>
      </c>
      <c r="L121" s="5"/>
      <c r="M121" s="5">
        <v>0</v>
      </c>
      <c r="N121" s="5"/>
      <c r="O121" s="5">
        <v>0</v>
      </c>
      <c r="P121" s="5"/>
      <c r="Q121" s="5">
        <v>0</v>
      </c>
      <c r="R121" s="7"/>
      <c r="S121" s="5">
        <v>2</v>
      </c>
      <c r="T121" s="5"/>
      <c r="U121" s="5">
        <v>0</v>
      </c>
      <c r="V121" s="7"/>
      <c r="W121" s="5">
        <f>E121+M121+S121+AD121</f>
        <v>926</v>
      </c>
      <c r="X121" s="5"/>
      <c r="Y121" s="5">
        <f>I121+Q121+U121+AE121</f>
        <v>2772</v>
      </c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</row>
    <row r="122" spans="1:27" s="9" customFormat="1" ht="12.75">
      <c r="A122" s="9" t="s">
        <v>6</v>
      </c>
      <c r="C122" s="5">
        <v>37</v>
      </c>
      <c r="D122" s="5"/>
      <c r="E122" s="5">
        <v>1407</v>
      </c>
      <c r="F122" s="5"/>
      <c r="G122" s="5">
        <f t="shared" si="9"/>
        <v>38.027027027027025</v>
      </c>
      <c r="H122" s="5"/>
      <c r="I122" s="5">
        <v>4221</v>
      </c>
      <c r="J122" s="7"/>
      <c r="K122" s="5">
        <v>0</v>
      </c>
      <c r="L122" s="5"/>
      <c r="M122" s="5">
        <v>0</v>
      </c>
      <c r="N122" s="5"/>
      <c r="O122" s="5">
        <v>0</v>
      </c>
      <c r="P122" s="5"/>
      <c r="Q122" s="5">
        <v>0</v>
      </c>
      <c r="R122" s="7"/>
      <c r="S122" s="5">
        <v>1</v>
      </c>
      <c r="T122" s="5"/>
      <c r="U122" s="5">
        <v>0</v>
      </c>
      <c r="V122" s="7"/>
      <c r="W122" s="5">
        <f>E122+M122+S122+AD122</f>
        <v>1408</v>
      </c>
      <c r="X122" s="5"/>
      <c r="Y122" s="5">
        <f>I122+Q122+U122+AE122</f>
        <v>4221</v>
      </c>
      <c r="Z122" s="7"/>
      <c r="AA122" s="7"/>
    </row>
    <row r="123" spans="1:27" s="37" customFormat="1" ht="12.75">
      <c r="A123" s="37" t="s">
        <v>113</v>
      </c>
      <c r="C123" s="21">
        <f>+C124+C125</f>
        <v>26</v>
      </c>
      <c r="D123" s="21"/>
      <c r="E123" s="21">
        <f>+E124+E125</f>
        <v>1384</v>
      </c>
      <c r="F123" s="21"/>
      <c r="G123" s="21">
        <f>E123/C123</f>
        <v>53.23076923076923</v>
      </c>
      <c r="H123" s="21"/>
      <c r="I123" s="21">
        <f>+I124+I125</f>
        <v>4152</v>
      </c>
      <c r="J123" s="8"/>
      <c r="K123" s="21">
        <f>+K124+K125</f>
        <v>0</v>
      </c>
      <c r="L123" s="21"/>
      <c r="M123" s="21">
        <f>+M124+M125</f>
        <v>0</v>
      </c>
      <c r="N123" s="21"/>
      <c r="O123" s="21">
        <v>0</v>
      </c>
      <c r="P123" s="21"/>
      <c r="Q123" s="21">
        <f>+Q124+Q125</f>
        <v>0</v>
      </c>
      <c r="R123" s="8"/>
      <c r="S123" s="21">
        <f>+S124+S125</f>
        <v>6</v>
      </c>
      <c r="T123" s="21"/>
      <c r="U123" s="21">
        <f>+U124+U125</f>
        <v>18</v>
      </c>
      <c r="V123" s="8"/>
      <c r="W123" s="21">
        <f>+W124+W125</f>
        <v>1390</v>
      </c>
      <c r="X123" s="21"/>
      <c r="Y123" s="21">
        <f>+Y124+Y125</f>
        <v>4170</v>
      </c>
      <c r="Z123" s="8"/>
      <c r="AA123" s="8"/>
    </row>
    <row r="124" spans="1:254" s="11" customFormat="1" ht="12.75">
      <c r="A124" s="11" t="s">
        <v>114</v>
      </c>
      <c r="B124" s="38"/>
      <c r="C124" s="22">
        <v>16</v>
      </c>
      <c r="D124" s="22"/>
      <c r="E124" s="22">
        <v>949</v>
      </c>
      <c r="F124" s="22"/>
      <c r="G124" s="22">
        <f t="shared" si="9"/>
        <v>59.3125</v>
      </c>
      <c r="H124" s="22"/>
      <c r="I124" s="22">
        <v>2847</v>
      </c>
      <c r="J124" s="25"/>
      <c r="K124" s="22">
        <v>0</v>
      </c>
      <c r="L124" s="22"/>
      <c r="M124" s="22">
        <v>0</v>
      </c>
      <c r="N124" s="22"/>
      <c r="O124" s="22">
        <v>0</v>
      </c>
      <c r="P124" s="22"/>
      <c r="Q124" s="22">
        <v>0</v>
      </c>
      <c r="R124" s="25"/>
      <c r="S124" s="22">
        <v>5</v>
      </c>
      <c r="T124" s="22"/>
      <c r="U124" s="22">
        <v>15</v>
      </c>
      <c r="V124" s="25"/>
      <c r="W124" s="22">
        <f>E124+M124+S124+AD124</f>
        <v>954</v>
      </c>
      <c r="X124" s="22"/>
      <c r="Y124" s="22">
        <f>I124+Q124+U124+AE124</f>
        <v>2862</v>
      </c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</row>
    <row r="125" spans="1:254" s="11" customFormat="1" ht="12.75">
      <c r="A125" s="11" t="s">
        <v>115</v>
      </c>
      <c r="B125" s="38"/>
      <c r="C125" s="22">
        <v>10</v>
      </c>
      <c r="D125" s="22"/>
      <c r="E125" s="22">
        <v>435</v>
      </c>
      <c r="F125" s="22"/>
      <c r="G125" s="22">
        <f t="shared" si="9"/>
        <v>43.5</v>
      </c>
      <c r="H125" s="22"/>
      <c r="I125" s="22">
        <v>1305</v>
      </c>
      <c r="J125" s="25"/>
      <c r="K125" s="22">
        <v>0</v>
      </c>
      <c r="L125" s="22"/>
      <c r="M125" s="22">
        <v>0</v>
      </c>
      <c r="N125" s="22"/>
      <c r="O125" s="22">
        <v>0</v>
      </c>
      <c r="P125" s="22"/>
      <c r="Q125" s="22">
        <v>0</v>
      </c>
      <c r="R125" s="25"/>
      <c r="S125" s="22">
        <v>1</v>
      </c>
      <c r="T125" s="22"/>
      <c r="U125" s="22">
        <v>3</v>
      </c>
      <c r="V125" s="25"/>
      <c r="W125" s="22">
        <f>E125+M125+S125+AD125</f>
        <v>436</v>
      </c>
      <c r="X125" s="22"/>
      <c r="Y125" s="22">
        <f>I125+Q125+U125+AE125</f>
        <v>1308</v>
      </c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</row>
    <row r="126" spans="1:254" s="39" customFormat="1" ht="12.75">
      <c r="A126" s="39" t="s">
        <v>116</v>
      </c>
      <c r="B126" s="40"/>
      <c r="C126" s="15">
        <f>+C127+C128</f>
        <v>19</v>
      </c>
      <c r="D126" s="15"/>
      <c r="E126" s="15">
        <f>+E127+E128</f>
        <v>799</v>
      </c>
      <c r="F126" s="15"/>
      <c r="G126" s="15">
        <f>E126/C126</f>
        <v>42.05263157894737</v>
      </c>
      <c r="H126" s="15"/>
      <c r="I126" s="15">
        <f>+I127+I128</f>
        <v>2397</v>
      </c>
      <c r="J126" s="16"/>
      <c r="K126" s="15">
        <f>+K127+K128</f>
        <v>0</v>
      </c>
      <c r="L126" s="15"/>
      <c r="M126" s="15">
        <f>+M127+M128</f>
        <v>0</v>
      </c>
      <c r="N126" s="15"/>
      <c r="O126" s="15">
        <v>0</v>
      </c>
      <c r="P126" s="15"/>
      <c r="Q126" s="15">
        <f>+Q127+Q128</f>
        <v>0</v>
      </c>
      <c r="R126" s="16"/>
      <c r="S126" s="15">
        <f>+S127+S128</f>
        <v>37</v>
      </c>
      <c r="T126" s="15"/>
      <c r="U126" s="15">
        <f>+U127+U128</f>
        <v>102</v>
      </c>
      <c r="V126" s="16"/>
      <c r="W126" s="15">
        <f>+W127+W128</f>
        <v>836</v>
      </c>
      <c r="X126" s="15"/>
      <c r="Y126" s="15">
        <f>+Y127+Y128</f>
        <v>2499</v>
      </c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</row>
    <row r="127" spans="1:27" s="9" customFormat="1" ht="12.75">
      <c r="A127" s="9" t="s">
        <v>117</v>
      </c>
      <c r="C127" s="5">
        <v>0</v>
      </c>
      <c r="D127" s="5"/>
      <c r="E127" s="5">
        <v>0</v>
      </c>
      <c r="F127" s="5"/>
      <c r="G127" s="5">
        <v>0</v>
      </c>
      <c r="H127" s="5"/>
      <c r="I127" s="5">
        <v>0</v>
      </c>
      <c r="J127" s="7"/>
      <c r="K127" s="5">
        <v>0</v>
      </c>
      <c r="L127" s="5"/>
      <c r="M127" s="5">
        <v>0</v>
      </c>
      <c r="N127" s="5"/>
      <c r="O127" s="5">
        <v>0</v>
      </c>
      <c r="P127" s="5"/>
      <c r="Q127" s="5">
        <v>0</v>
      </c>
      <c r="R127" s="7"/>
      <c r="S127" s="5">
        <v>6</v>
      </c>
      <c r="T127" s="5"/>
      <c r="U127" s="5">
        <v>18</v>
      </c>
      <c r="V127" s="7"/>
      <c r="W127" s="5">
        <f>E127+M127+S127+AD127</f>
        <v>6</v>
      </c>
      <c r="X127" s="5"/>
      <c r="Y127" s="5">
        <f>I127+Q127+U127+AE127</f>
        <v>18</v>
      </c>
      <c r="Z127" s="7"/>
      <c r="AA127" s="7"/>
    </row>
    <row r="128" spans="1:27" s="9" customFormat="1" ht="12.75">
      <c r="A128" s="9" t="s">
        <v>118</v>
      </c>
      <c r="C128" s="5">
        <v>19</v>
      </c>
      <c r="D128" s="5"/>
      <c r="E128" s="5">
        <v>799</v>
      </c>
      <c r="F128" s="5"/>
      <c r="G128" s="5">
        <f t="shared" si="9"/>
        <v>42.05263157894737</v>
      </c>
      <c r="H128" s="5"/>
      <c r="I128" s="5">
        <v>2397</v>
      </c>
      <c r="J128" s="7"/>
      <c r="K128" s="5">
        <v>0</v>
      </c>
      <c r="L128" s="5"/>
      <c r="M128" s="5">
        <v>0</v>
      </c>
      <c r="N128" s="5"/>
      <c r="O128" s="5">
        <v>0</v>
      </c>
      <c r="P128" s="5"/>
      <c r="Q128" s="5">
        <v>0</v>
      </c>
      <c r="R128" s="7"/>
      <c r="S128" s="5">
        <v>31</v>
      </c>
      <c r="T128" s="5"/>
      <c r="U128" s="5">
        <v>84</v>
      </c>
      <c r="V128" s="7"/>
      <c r="W128" s="5">
        <f>E128+M128+S128+AD128</f>
        <v>830</v>
      </c>
      <c r="X128" s="5"/>
      <c r="Y128" s="5">
        <f>I128+Q128+U128+AE128</f>
        <v>2481</v>
      </c>
      <c r="Z128" s="7"/>
      <c r="AA128" s="7"/>
    </row>
    <row r="129" spans="1:59" s="11" customFormat="1" ht="12.75">
      <c r="A129" s="9"/>
      <c r="B129" s="9"/>
      <c r="C129" s="21"/>
      <c r="D129" s="21"/>
      <c r="E129" s="21"/>
      <c r="F129" s="21"/>
      <c r="G129" s="21"/>
      <c r="H129" s="21"/>
      <c r="I129" s="21"/>
      <c r="J129" s="8"/>
      <c r="K129" s="21"/>
      <c r="L129" s="21"/>
      <c r="M129" s="21"/>
      <c r="N129" s="21"/>
      <c r="O129" s="21"/>
      <c r="P129" s="21"/>
      <c r="Q129" s="21"/>
      <c r="R129" s="8"/>
      <c r="S129" s="21"/>
      <c r="T129" s="21"/>
      <c r="U129" s="21"/>
      <c r="V129" s="8"/>
      <c r="W129" s="21"/>
      <c r="X129" s="21"/>
      <c r="Y129" s="21"/>
      <c r="Z129" s="8"/>
      <c r="AA129" s="8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</row>
    <row r="130" spans="1:59" s="9" customFormat="1" ht="12.75">
      <c r="A130" s="11"/>
      <c r="B130" s="11"/>
      <c r="C130" s="15"/>
      <c r="D130" s="15"/>
      <c r="E130" s="15"/>
      <c r="F130" s="15"/>
      <c r="G130" s="15"/>
      <c r="H130" s="15"/>
      <c r="I130" s="15"/>
      <c r="J130" s="16"/>
      <c r="K130" s="15"/>
      <c r="L130" s="15"/>
      <c r="M130" s="15"/>
      <c r="N130" s="15"/>
      <c r="O130" s="15"/>
      <c r="P130" s="15"/>
      <c r="Q130" s="15"/>
      <c r="R130" s="16"/>
      <c r="S130" s="15"/>
      <c r="T130" s="15"/>
      <c r="U130" s="15"/>
      <c r="V130" s="16"/>
      <c r="W130" s="15"/>
      <c r="X130" s="15"/>
      <c r="Y130" s="15"/>
      <c r="Z130" s="16"/>
      <c r="AA130" s="16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</row>
    <row r="131" spans="1:25" s="47" customFormat="1" ht="12.75">
      <c r="A131" s="47" t="s">
        <v>50</v>
      </c>
      <c r="C131" s="23">
        <f>+C137+C133+C138</f>
        <v>116</v>
      </c>
      <c r="D131" s="48"/>
      <c r="E131" s="23">
        <f>+E137+E133+E138</f>
        <v>2530</v>
      </c>
      <c r="F131" s="48"/>
      <c r="G131" s="23">
        <f>E131/C131</f>
        <v>21.810344827586206</v>
      </c>
      <c r="H131" s="48"/>
      <c r="I131" s="23">
        <f>+I137+I133+I138</f>
        <v>7394</v>
      </c>
      <c r="K131" s="23">
        <v>0</v>
      </c>
      <c r="L131" s="48"/>
      <c r="M131" s="23">
        <v>0</v>
      </c>
      <c r="N131" s="48"/>
      <c r="O131" s="23">
        <v>0</v>
      </c>
      <c r="P131" s="48"/>
      <c r="Q131" s="23">
        <v>0</v>
      </c>
      <c r="S131" s="23">
        <f>+S137+S133+S138</f>
        <v>232</v>
      </c>
      <c r="T131" s="48"/>
      <c r="U131" s="23">
        <f>+U137+U133+U138</f>
        <v>693</v>
      </c>
      <c r="W131" s="23">
        <f>E131+M131+S131+AD131</f>
        <v>2762</v>
      </c>
      <c r="X131" s="23"/>
      <c r="Y131" s="23">
        <f>I131+Q131+U131+AE131</f>
        <v>8087</v>
      </c>
    </row>
    <row r="132" spans="3:25" s="11" customFormat="1" ht="12.75">
      <c r="C132" s="22"/>
      <c r="D132" s="24"/>
      <c r="E132" s="22"/>
      <c r="F132" s="24"/>
      <c r="G132" s="22"/>
      <c r="H132" s="24"/>
      <c r="I132" s="22"/>
      <c r="K132" s="22"/>
      <c r="L132" s="24"/>
      <c r="M132" s="22"/>
      <c r="N132" s="24"/>
      <c r="O132" s="22"/>
      <c r="P132" s="24"/>
      <c r="Q132" s="22"/>
      <c r="S132" s="22"/>
      <c r="T132" s="24"/>
      <c r="U132" s="22"/>
      <c r="W132" s="24"/>
      <c r="X132" s="24"/>
      <c r="Y132" s="22"/>
    </row>
    <row r="133" spans="1:25" s="39" customFormat="1" ht="12.75">
      <c r="A133" s="39" t="s">
        <v>120</v>
      </c>
      <c r="C133" s="15">
        <f>+C134+C135+C136</f>
        <v>76</v>
      </c>
      <c r="D133" s="15"/>
      <c r="E133" s="15">
        <f>+E134+E135+E136</f>
        <v>1795</v>
      </c>
      <c r="F133" s="15"/>
      <c r="G133" s="15">
        <f>E133/C133</f>
        <v>23.61842105263158</v>
      </c>
      <c r="H133" s="15"/>
      <c r="I133" s="15">
        <f>+I134+I135+I136</f>
        <v>5361</v>
      </c>
      <c r="J133" s="16"/>
      <c r="K133" s="15">
        <f>+K134+K135+K136</f>
        <v>0</v>
      </c>
      <c r="L133" s="15"/>
      <c r="M133" s="15">
        <f>+M134+M135+M136</f>
        <v>0</v>
      </c>
      <c r="N133" s="15"/>
      <c r="O133" s="15">
        <v>0</v>
      </c>
      <c r="P133" s="15"/>
      <c r="Q133" s="15">
        <f>+Q134+Q135+Q136</f>
        <v>0</v>
      </c>
      <c r="R133" s="16"/>
      <c r="S133" s="15">
        <f>+S134+S135+S136</f>
        <v>62</v>
      </c>
      <c r="T133" s="15"/>
      <c r="U133" s="15">
        <f>+U134+U135+U136</f>
        <v>161</v>
      </c>
      <c r="V133" s="16"/>
      <c r="W133" s="15">
        <f>+W135+W136</f>
        <v>1844</v>
      </c>
      <c r="X133" s="15"/>
      <c r="Y133" s="15">
        <f>+Y135+Y136</f>
        <v>5489</v>
      </c>
    </row>
    <row r="134" spans="1:25" s="9" customFormat="1" ht="12.75">
      <c r="A134" s="7" t="s">
        <v>159</v>
      </c>
      <c r="B134" s="7"/>
      <c r="C134" s="5">
        <v>3</v>
      </c>
      <c r="D134" s="5"/>
      <c r="E134" s="5">
        <v>10</v>
      </c>
      <c r="F134" s="5"/>
      <c r="G134" s="5">
        <f>E134/C134</f>
        <v>3.3333333333333335</v>
      </c>
      <c r="H134" s="5"/>
      <c r="I134" s="5">
        <v>30</v>
      </c>
      <c r="J134" s="7"/>
      <c r="K134" s="5">
        <v>0</v>
      </c>
      <c r="L134" s="5"/>
      <c r="M134" s="5">
        <v>0</v>
      </c>
      <c r="N134" s="5"/>
      <c r="O134" s="5">
        <v>0</v>
      </c>
      <c r="P134" s="5"/>
      <c r="Q134" s="5">
        <v>0</v>
      </c>
      <c r="R134" s="7"/>
      <c r="S134" s="5">
        <v>3</v>
      </c>
      <c r="T134" s="5"/>
      <c r="U134" s="5">
        <v>3</v>
      </c>
      <c r="V134" s="7"/>
      <c r="W134" s="5">
        <f>E134+M134+S134+AD134</f>
        <v>13</v>
      </c>
      <c r="X134" s="5"/>
      <c r="Y134" s="5">
        <f>I134+Q134+U134+AE134</f>
        <v>33</v>
      </c>
    </row>
    <row r="135" spans="1:25" s="9" customFormat="1" ht="12.75">
      <c r="A135" s="7" t="s">
        <v>121</v>
      </c>
      <c r="B135" s="7"/>
      <c r="C135" s="5">
        <v>72</v>
      </c>
      <c r="D135" s="5"/>
      <c r="E135" s="5">
        <v>1685</v>
      </c>
      <c r="F135" s="5"/>
      <c r="G135" s="5">
        <f>E135/C135</f>
        <v>23.40277777777778</v>
      </c>
      <c r="H135" s="5"/>
      <c r="I135" s="5">
        <v>5031</v>
      </c>
      <c r="J135" s="7"/>
      <c r="K135" s="5">
        <v>0</v>
      </c>
      <c r="L135" s="5"/>
      <c r="M135" s="5">
        <v>0</v>
      </c>
      <c r="N135" s="5"/>
      <c r="O135" s="5">
        <v>0</v>
      </c>
      <c r="P135" s="5"/>
      <c r="Q135" s="5">
        <v>0</v>
      </c>
      <c r="R135" s="7"/>
      <c r="S135" s="5">
        <v>59</v>
      </c>
      <c r="T135" s="5"/>
      <c r="U135" s="5">
        <v>158</v>
      </c>
      <c r="V135" s="7"/>
      <c r="W135" s="5">
        <f>E135+M135+S135+AD135</f>
        <v>1744</v>
      </c>
      <c r="X135" s="5"/>
      <c r="Y135" s="5">
        <f>I135+Q135+U135+AE135</f>
        <v>5189</v>
      </c>
    </row>
    <row r="136" spans="1:25" s="9" customFormat="1" ht="12.75">
      <c r="A136" s="7" t="s">
        <v>49</v>
      </c>
      <c r="B136" s="7"/>
      <c r="C136" s="5">
        <v>1</v>
      </c>
      <c r="D136" s="5"/>
      <c r="E136" s="5">
        <v>100</v>
      </c>
      <c r="F136" s="5"/>
      <c r="G136" s="5">
        <f>E136/C136</f>
        <v>100</v>
      </c>
      <c r="H136" s="5"/>
      <c r="I136" s="5">
        <v>300</v>
      </c>
      <c r="J136" s="7"/>
      <c r="K136" s="5">
        <v>0</v>
      </c>
      <c r="L136" s="5"/>
      <c r="M136" s="5">
        <v>0</v>
      </c>
      <c r="N136" s="5"/>
      <c r="O136" s="5">
        <v>0</v>
      </c>
      <c r="P136" s="5"/>
      <c r="Q136" s="5">
        <v>0</v>
      </c>
      <c r="R136" s="7"/>
      <c r="S136" s="5">
        <v>0</v>
      </c>
      <c r="T136" s="5"/>
      <c r="U136" s="5">
        <v>0</v>
      </c>
      <c r="V136" s="7"/>
      <c r="W136" s="5">
        <f>E136+M136+S136+AD136</f>
        <v>100</v>
      </c>
      <c r="X136" s="5"/>
      <c r="Y136" s="5">
        <f>I136+Q136+U136+AE136</f>
        <v>300</v>
      </c>
    </row>
    <row r="137" spans="1:29" s="11" customFormat="1" ht="12.75">
      <c r="A137" s="7" t="s">
        <v>119</v>
      </c>
      <c r="B137" s="7"/>
      <c r="C137" s="5">
        <v>9</v>
      </c>
      <c r="D137" s="5"/>
      <c r="E137" s="5">
        <v>109</v>
      </c>
      <c r="F137" s="5"/>
      <c r="G137" s="5">
        <f>E137/C137</f>
        <v>12.11111111111111</v>
      </c>
      <c r="H137" s="5"/>
      <c r="I137" s="5">
        <v>155</v>
      </c>
      <c r="J137" s="7"/>
      <c r="K137" s="5">
        <v>0</v>
      </c>
      <c r="L137" s="5"/>
      <c r="M137" s="5">
        <v>0</v>
      </c>
      <c r="N137" s="5"/>
      <c r="O137" s="5">
        <v>0</v>
      </c>
      <c r="P137" s="5"/>
      <c r="Q137" s="5">
        <v>0</v>
      </c>
      <c r="R137" s="7"/>
      <c r="S137" s="5">
        <v>124</v>
      </c>
      <c r="T137" s="5"/>
      <c r="U137" s="5">
        <v>408</v>
      </c>
      <c r="V137" s="7"/>
      <c r="W137" s="5">
        <f>E137+M137+S137+AD137</f>
        <v>233</v>
      </c>
      <c r="X137" s="5"/>
      <c r="Y137" s="5">
        <f>I137+Q137+U137+AE137</f>
        <v>563</v>
      </c>
      <c r="Z137" s="6"/>
      <c r="AA137" s="6"/>
      <c r="AB137" s="6"/>
      <c r="AC137" s="6"/>
    </row>
    <row r="138" spans="1:25" s="11" customFormat="1" ht="12.75">
      <c r="A138" s="11" t="s">
        <v>122</v>
      </c>
      <c r="C138" s="22">
        <v>31</v>
      </c>
      <c r="D138" s="24"/>
      <c r="E138" s="22">
        <v>626</v>
      </c>
      <c r="F138" s="24"/>
      <c r="G138" s="22">
        <f>E138/C138</f>
        <v>20.193548387096776</v>
      </c>
      <c r="H138" s="24"/>
      <c r="I138" s="22">
        <v>1878</v>
      </c>
      <c r="K138" s="22">
        <v>0</v>
      </c>
      <c r="L138" s="24"/>
      <c r="M138" s="22">
        <v>0</v>
      </c>
      <c r="N138" s="24"/>
      <c r="O138" s="22">
        <v>0</v>
      </c>
      <c r="P138" s="24"/>
      <c r="Q138" s="22">
        <v>0</v>
      </c>
      <c r="S138" s="22">
        <v>46</v>
      </c>
      <c r="T138" s="24"/>
      <c r="U138" s="22">
        <v>124</v>
      </c>
      <c r="W138" s="22">
        <f>E138+M138+S138+AD138</f>
        <v>672</v>
      </c>
      <c r="X138" s="22"/>
      <c r="Y138" s="22">
        <f>I138+Q138+U138+AE138</f>
        <v>2002</v>
      </c>
    </row>
    <row r="139" spans="1:59" s="9" customFormat="1" ht="12.75">
      <c r="A139" s="11"/>
      <c r="B139" s="11"/>
      <c r="C139" s="15"/>
      <c r="D139" s="15"/>
      <c r="E139" s="15"/>
      <c r="F139" s="15"/>
      <c r="G139" s="15"/>
      <c r="H139" s="15"/>
      <c r="I139" s="15"/>
      <c r="J139" s="16"/>
      <c r="K139" s="15"/>
      <c r="L139" s="15"/>
      <c r="M139" s="15"/>
      <c r="N139" s="15"/>
      <c r="O139" s="15"/>
      <c r="P139" s="15"/>
      <c r="Q139" s="15"/>
      <c r="R139" s="16"/>
      <c r="S139" s="15"/>
      <c r="T139" s="15"/>
      <c r="U139" s="15"/>
      <c r="V139" s="16"/>
      <c r="W139" s="15"/>
      <c r="X139" s="15"/>
      <c r="Y139" s="15"/>
      <c r="Z139" s="16"/>
      <c r="AA139" s="16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</row>
    <row r="140" spans="1:25" s="11" customFormat="1" ht="12.75">
      <c r="A140" s="9"/>
      <c r="B140" s="9"/>
      <c r="C140" s="5"/>
      <c r="D140" s="20"/>
      <c r="E140" s="5"/>
      <c r="F140" s="20"/>
      <c r="G140" s="5"/>
      <c r="H140" s="20"/>
      <c r="I140" s="5"/>
      <c r="J140" s="9"/>
      <c r="K140" s="5"/>
      <c r="L140" s="20"/>
      <c r="M140" s="20"/>
      <c r="N140" s="20"/>
      <c r="O140" s="5"/>
      <c r="P140" s="20"/>
      <c r="Q140" s="5"/>
      <c r="R140" s="9"/>
      <c r="S140" s="5"/>
      <c r="T140" s="20"/>
      <c r="U140" s="5"/>
      <c r="V140" s="9"/>
      <c r="W140" s="23" t="s">
        <v>52</v>
      </c>
      <c r="X140" s="24"/>
      <c r="Y140" s="24"/>
    </row>
    <row r="141" spans="1:254" s="9" customFormat="1" ht="12.75">
      <c r="A141" s="19" t="s">
        <v>7</v>
      </c>
      <c r="B141" s="33"/>
      <c r="C141" s="14">
        <f>+C143+C144+C145+C146+C147+C148</f>
        <v>230</v>
      </c>
      <c r="D141" s="14"/>
      <c r="E141" s="14">
        <f>+E143+E144+E145+E146+E147+E148</f>
        <v>4290</v>
      </c>
      <c r="F141" s="14"/>
      <c r="G141" s="14">
        <f>E141/C141</f>
        <v>18.652173913043477</v>
      </c>
      <c r="H141" s="14"/>
      <c r="I141" s="14">
        <f>+I143+I144+I145+I146+I147+I148</f>
        <v>14133</v>
      </c>
      <c r="J141" s="19"/>
      <c r="K141" s="14">
        <v>0</v>
      </c>
      <c r="L141" s="14"/>
      <c r="M141" s="14">
        <v>0</v>
      </c>
      <c r="N141" s="14"/>
      <c r="O141" s="14">
        <v>0</v>
      </c>
      <c r="P141" s="14"/>
      <c r="Q141" s="14">
        <v>0</v>
      </c>
      <c r="R141" s="19"/>
      <c r="S141" s="14">
        <f>+S143+S144+S145+S146+S147+S148</f>
        <v>588</v>
      </c>
      <c r="T141" s="14"/>
      <c r="U141" s="14">
        <f>+U143+U144+U145+U146+U147+U148</f>
        <v>2626</v>
      </c>
      <c r="V141" s="19"/>
      <c r="W141" s="14">
        <f>E141+M141+S141+AD141</f>
        <v>4878</v>
      </c>
      <c r="X141" s="14"/>
      <c r="Y141" s="14">
        <f>I141+Q141+U141+AE141</f>
        <v>16759</v>
      </c>
      <c r="Z141" s="19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</row>
    <row r="142" spans="1:26" s="9" customFormat="1" ht="12.75">
      <c r="A142" s="7"/>
      <c r="B142" s="7"/>
      <c r="C142" s="5"/>
      <c r="D142" s="20"/>
      <c r="E142" s="5"/>
      <c r="F142" s="20"/>
      <c r="G142" s="5"/>
      <c r="H142" s="20"/>
      <c r="I142" s="5"/>
      <c r="J142" s="7"/>
      <c r="K142" s="5"/>
      <c r="L142" s="20"/>
      <c r="M142" s="5"/>
      <c r="N142" s="20"/>
      <c r="O142" s="5"/>
      <c r="P142" s="20"/>
      <c r="Q142" s="5"/>
      <c r="R142" s="7"/>
      <c r="S142" s="5"/>
      <c r="T142" s="20"/>
      <c r="U142" s="5"/>
      <c r="V142" s="7"/>
      <c r="W142" s="20"/>
      <c r="X142" s="20"/>
      <c r="Y142" s="5"/>
      <c r="Z142" s="7"/>
    </row>
    <row r="143" spans="1:27" s="9" customFormat="1" ht="12.75">
      <c r="A143" s="7" t="s">
        <v>123</v>
      </c>
      <c r="C143" s="5">
        <v>24</v>
      </c>
      <c r="D143" s="5"/>
      <c r="E143" s="5">
        <v>564</v>
      </c>
      <c r="F143" s="5"/>
      <c r="G143" s="5">
        <f aca="true" t="shared" si="10" ref="G143:G148">E143/C143</f>
        <v>23.5</v>
      </c>
      <c r="H143" s="5"/>
      <c r="I143" s="5">
        <v>1426</v>
      </c>
      <c r="J143" s="7"/>
      <c r="K143" s="5">
        <v>0</v>
      </c>
      <c r="L143" s="5"/>
      <c r="M143" s="5">
        <v>0</v>
      </c>
      <c r="N143" s="5"/>
      <c r="O143" s="5">
        <v>0</v>
      </c>
      <c r="P143" s="5"/>
      <c r="Q143" s="5">
        <v>0</v>
      </c>
      <c r="R143" s="7"/>
      <c r="S143" s="5">
        <v>40</v>
      </c>
      <c r="T143" s="5"/>
      <c r="U143" s="5">
        <v>118</v>
      </c>
      <c r="V143" s="7"/>
      <c r="W143" s="5">
        <f aca="true" t="shared" si="11" ref="W143:W148">E143+M143+S143+AD143</f>
        <v>604</v>
      </c>
      <c r="X143" s="5"/>
      <c r="Y143" s="5">
        <f aca="true" t="shared" si="12" ref="Y143:Y148">I143+Q143+U143+AE143</f>
        <v>1544</v>
      </c>
      <c r="Z143" s="7"/>
      <c r="AA143" s="7"/>
    </row>
    <row r="144" spans="1:27" s="9" customFormat="1" ht="12.75">
      <c r="A144" s="9" t="s">
        <v>48</v>
      </c>
      <c r="C144" s="5">
        <v>21</v>
      </c>
      <c r="D144" s="5"/>
      <c r="E144" s="5">
        <v>296</v>
      </c>
      <c r="F144" s="5"/>
      <c r="G144" s="5">
        <f t="shared" si="10"/>
        <v>14.095238095238095</v>
      </c>
      <c r="H144" s="5"/>
      <c r="I144" s="5">
        <v>852</v>
      </c>
      <c r="J144" s="7"/>
      <c r="K144" s="5">
        <v>0</v>
      </c>
      <c r="L144" s="5"/>
      <c r="M144" s="5">
        <v>0</v>
      </c>
      <c r="N144" s="5"/>
      <c r="O144" s="5">
        <v>0</v>
      </c>
      <c r="P144" s="5"/>
      <c r="Q144" s="5">
        <v>0</v>
      </c>
      <c r="R144" s="7"/>
      <c r="S144" s="5">
        <v>120</v>
      </c>
      <c r="T144" s="5"/>
      <c r="U144" s="5">
        <v>369</v>
      </c>
      <c r="V144" s="7"/>
      <c r="W144" s="5">
        <f t="shared" si="11"/>
        <v>416</v>
      </c>
      <c r="X144" s="5"/>
      <c r="Y144" s="5">
        <f t="shared" si="12"/>
        <v>1221</v>
      </c>
      <c r="Z144" s="7"/>
      <c r="AA144" s="7"/>
    </row>
    <row r="145" spans="1:27" s="9" customFormat="1" ht="12.75">
      <c r="A145" s="9" t="s">
        <v>44</v>
      </c>
      <c r="C145" s="5">
        <v>36</v>
      </c>
      <c r="D145" s="5"/>
      <c r="E145" s="5">
        <v>436</v>
      </c>
      <c r="F145" s="5"/>
      <c r="G145" s="5">
        <f t="shared" si="10"/>
        <v>12.11111111111111</v>
      </c>
      <c r="H145" s="5"/>
      <c r="I145" s="5">
        <v>1278</v>
      </c>
      <c r="J145" s="7"/>
      <c r="K145" s="5">
        <v>0</v>
      </c>
      <c r="L145" s="5"/>
      <c r="M145" s="5">
        <v>0</v>
      </c>
      <c r="N145" s="5"/>
      <c r="O145" s="5">
        <v>0</v>
      </c>
      <c r="P145" s="5"/>
      <c r="Q145" s="5">
        <v>0</v>
      </c>
      <c r="R145" s="7"/>
      <c r="S145" s="5">
        <v>217</v>
      </c>
      <c r="T145" s="5"/>
      <c r="U145" s="5">
        <v>685</v>
      </c>
      <c r="V145" s="7"/>
      <c r="W145" s="5">
        <f t="shared" si="11"/>
        <v>653</v>
      </c>
      <c r="X145" s="5"/>
      <c r="Y145" s="5">
        <f t="shared" si="12"/>
        <v>1963</v>
      </c>
      <c r="Z145" s="7"/>
      <c r="AA145" s="7"/>
    </row>
    <row r="146" spans="1:26" s="9" customFormat="1" ht="12.75">
      <c r="A146" s="9" t="s">
        <v>85</v>
      </c>
      <c r="C146" s="5">
        <v>32</v>
      </c>
      <c r="D146" s="5"/>
      <c r="E146" s="5">
        <v>500</v>
      </c>
      <c r="F146" s="5"/>
      <c r="G146" s="5">
        <f t="shared" si="10"/>
        <v>15.625</v>
      </c>
      <c r="H146" s="5"/>
      <c r="I146" s="5">
        <v>1469</v>
      </c>
      <c r="J146" s="7"/>
      <c r="K146" s="5">
        <v>0</v>
      </c>
      <c r="L146" s="5"/>
      <c r="M146" s="5">
        <v>0</v>
      </c>
      <c r="N146" s="5"/>
      <c r="O146" s="5">
        <v>0</v>
      </c>
      <c r="P146" s="5"/>
      <c r="Q146" s="5">
        <v>0</v>
      </c>
      <c r="R146" s="7"/>
      <c r="S146" s="5">
        <v>67</v>
      </c>
      <c r="T146" s="5"/>
      <c r="U146" s="5">
        <v>658</v>
      </c>
      <c r="V146" s="7"/>
      <c r="W146" s="5">
        <f t="shared" si="11"/>
        <v>567</v>
      </c>
      <c r="X146" s="5"/>
      <c r="Y146" s="5">
        <f t="shared" si="12"/>
        <v>2127</v>
      </c>
      <c r="Z146" s="7"/>
    </row>
    <row r="147" spans="1:26" s="9" customFormat="1" ht="12.75">
      <c r="A147" s="9" t="s">
        <v>40</v>
      </c>
      <c r="C147" s="5">
        <v>71</v>
      </c>
      <c r="D147" s="5"/>
      <c r="E147" s="5">
        <v>1621</v>
      </c>
      <c r="F147" s="5"/>
      <c r="G147" s="5">
        <f t="shared" si="10"/>
        <v>22.830985915492956</v>
      </c>
      <c r="H147" s="5"/>
      <c r="I147" s="5">
        <v>6549</v>
      </c>
      <c r="J147" s="7"/>
      <c r="K147" s="5">
        <v>0</v>
      </c>
      <c r="L147" s="5"/>
      <c r="M147" s="5">
        <v>0</v>
      </c>
      <c r="N147" s="5"/>
      <c r="O147" s="5">
        <v>0</v>
      </c>
      <c r="P147" s="5"/>
      <c r="Q147" s="5">
        <v>0</v>
      </c>
      <c r="R147" s="7"/>
      <c r="S147" s="5">
        <v>6</v>
      </c>
      <c r="T147" s="5"/>
      <c r="U147" s="5">
        <v>13</v>
      </c>
      <c r="V147" s="7"/>
      <c r="W147" s="5">
        <f t="shared" si="11"/>
        <v>1627</v>
      </c>
      <c r="X147" s="5"/>
      <c r="Y147" s="5">
        <f t="shared" si="12"/>
        <v>6562</v>
      </c>
      <c r="Z147" s="7"/>
    </row>
    <row r="148" spans="1:26" s="9" customFormat="1" ht="12.75">
      <c r="A148" s="9" t="s">
        <v>86</v>
      </c>
      <c r="C148" s="5">
        <v>46</v>
      </c>
      <c r="D148" s="5"/>
      <c r="E148" s="5">
        <v>873</v>
      </c>
      <c r="F148" s="5"/>
      <c r="G148" s="5">
        <f t="shared" si="10"/>
        <v>18.97826086956522</v>
      </c>
      <c r="H148" s="5"/>
      <c r="I148" s="5">
        <v>2559</v>
      </c>
      <c r="J148" s="7"/>
      <c r="K148" s="5">
        <v>0</v>
      </c>
      <c r="L148" s="5"/>
      <c r="M148" s="5">
        <v>0</v>
      </c>
      <c r="N148" s="5"/>
      <c r="O148" s="5">
        <v>0</v>
      </c>
      <c r="P148" s="5"/>
      <c r="Q148" s="5">
        <v>0</v>
      </c>
      <c r="R148" s="7"/>
      <c r="S148" s="5">
        <v>138</v>
      </c>
      <c r="T148" s="5"/>
      <c r="U148" s="5">
        <v>783</v>
      </c>
      <c r="V148" s="7"/>
      <c r="W148" s="5">
        <f t="shared" si="11"/>
        <v>1011</v>
      </c>
      <c r="X148" s="5"/>
      <c r="Y148" s="5">
        <f t="shared" si="12"/>
        <v>3342</v>
      </c>
      <c r="Z148" s="7"/>
    </row>
    <row r="149" spans="3:26" s="9" customFormat="1" ht="12.75">
      <c r="C149" s="5"/>
      <c r="D149" s="5"/>
      <c r="E149" s="5"/>
      <c r="F149" s="5"/>
      <c r="G149" s="5"/>
      <c r="H149" s="5"/>
      <c r="I149" s="5"/>
      <c r="J149" s="7"/>
      <c r="K149" s="5"/>
      <c r="L149" s="5"/>
      <c r="M149" s="5"/>
      <c r="N149" s="5"/>
      <c r="O149" s="5"/>
      <c r="P149" s="5"/>
      <c r="Q149" s="5"/>
      <c r="R149" s="7"/>
      <c r="S149" s="5"/>
      <c r="T149" s="5"/>
      <c r="U149" s="5"/>
      <c r="V149" s="7"/>
      <c r="W149" s="5"/>
      <c r="X149" s="5"/>
      <c r="Y149" s="5"/>
      <c r="Z149" s="7"/>
    </row>
    <row r="150" spans="3:26" s="9" customFormat="1" ht="12.75">
      <c r="C150" s="5"/>
      <c r="D150" s="5"/>
      <c r="E150" s="5"/>
      <c r="F150" s="5"/>
      <c r="G150" s="5"/>
      <c r="H150" s="5"/>
      <c r="I150" s="5"/>
      <c r="J150" s="7"/>
      <c r="K150" s="5"/>
      <c r="L150" s="5"/>
      <c r="M150" s="5"/>
      <c r="N150" s="5"/>
      <c r="O150" s="5"/>
      <c r="P150" s="5"/>
      <c r="Q150" s="5"/>
      <c r="R150" s="7"/>
      <c r="S150" s="5"/>
      <c r="T150" s="5"/>
      <c r="U150" s="5"/>
      <c r="V150" s="7"/>
      <c r="W150" s="5"/>
      <c r="X150" s="5"/>
      <c r="Y150" s="5"/>
      <c r="Z150" s="7"/>
    </row>
    <row r="151" spans="1:254" s="11" customFormat="1" ht="12.75">
      <c r="A151" s="6" t="s">
        <v>8</v>
      </c>
      <c r="B151" s="6"/>
      <c r="C151" s="23">
        <f>+C153+C154+C157+C158+C159+C167</f>
        <v>229</v>
      </c>
      <c r="D151" s="23"/>
      <c r="E151" s="23">
        <f>+E153+E154+E157+E158+E159+E167</f>
        <v>5215</v>
      </c>
      <c r="F151" s="23"/>
      <c r="G151" s="23">
        <f aca="true" t="shared" si="13" ref="G151:G167">E151/C151</f>
        <v>22.77292576419214</v>
      </c>
      <c r="H151" s="23"/>
      <c r="I151" s="23">
        <f>+I153+I154+I157+I158+I159+I167</f>
        <v>14064</v>
      </c>
      <c r="J151" s="6"/>
      <c r="K151" s="23">
        <f>+K153+K154+K157+K158+K159+K167</f>
        <v>74</v>
      </c>
      <c r="L151" s="23"/>
      <c r="M151" s="23">
        <f>+M153+M154+M157+M158+M159+M167</f>
        <v>1141</v>
      </c>
      <c r="N151" s="23"/>
      <c r="O151" s="23">
        <f>M151/K151</f>
        <v>15.41891891891892</v>
      </c>
      <c r="P151" s="23"/>
      <c r="Q151" s="23">
        <f>+Q153+Q154+Q157+Q158+Q159+Q167</f>
        <v>1594</v>
      </c>
      <c r="R151" s="6"/>
      <c r="S151" s="23">
        <f>+S153+S154+S157+S158+S159+S167</f>
        <v>470</v>
      </c>
      <c r="T151" s="23"/>
      <c r="U151" s="23">
        <f>+U153+U154+U157+U158+U159+U167</f>
        <v>1233</v>
      </c>
      <c r="V151" s="6"/>
      <c r="W151" s="23">
        <f>E151+M151+S151+AD151</f>
        <v>6826</v>
      </c>
      <c r="X151" s="23"/>
      <c r="Y151" s="23">
        <f>I151+Q151+U151+AE151</f>
        <v>16891</v>
      </c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</row>
    <row r="152" spans="1:26" s="11" customFormat="1" ht="12.75">
      <c r="A152" s="25"/>
      <c r="B152" s="25"/>
      <c r="C152" s="22"/>
      <c r="D152" s="24"/>
      <c r="E152" s="22"/>
      <c r="F152" s="24"/>
      <c r="G152" s="22"/>
      <c r="H152" s="24"/>
      <c r="I152" s="22"/>
      <c r="J152" s="25"/>
      <c r="K152" s="22"/>
      <c r="L152" s="24"/>
      <c r="M152" s="22"/>
      <c r="N152" s="24"/>
      <c r="O152" s="22"/>
      <c r="P152" s="24"/>
      <c r="Q152" s="22"/>
      <c r="R152" s="25"/>
      <c r="S152" s="22"/>
      <c r="T152" s="24"/>
      <c r="U152" s="22"/>
      <c r="V152" s="25"/>
      <c r="W152" s="24"/>
      <c r="X152" s="24"/>
      <c r="Y152" s="22"/>
      <c r="Z152" s="25"/>
    </row>
    <row r="153" spans="1:29" s="9" customFormat="1" ht="12.75">
      <c r="A153" s="25" t="s">
        <v>124</v>
      </c>
      <c r="B153" s="25"/>
      <c r="C153" s="22">
        <v>19</v>
      </c>
      <c r="D153" s="22"/>
      <c r="E153" s="22">
        <v>572</v>
      </c>
      <c r="F153" s="22"/>
      <c r="G153" s="22">
        <f t="shared" si="13"/>
        <v>30.105263157894736</v>
      </c>
      <c r="H153" s="22"/>
      <c r="I153" s="22">
        <v>1035</v>
      </c>
      <c r="J153" s="25"/>
      <c r="K153" s="22">
        <v>0</v>
      </c>
      <c r="L153" s="22"/>
      <c r="M153" s="22">
        <v>0</v>
      </c>
      <c r="N153" s="22"/>
      <c r="O153" s="22">
        <v>0</v>
      </c>
      <c r="P153" s="22"/>
      <c r="Q153" s="22">
        <v>0</v>
      </c>
      <c r="R153" s="25"/>
      <c r="S153" s="22">
        <v>11</v>
      </c>
      <c r="T153" s="22"/>
      <c r="U153" s="22">
        <v>0</v>
      </c>
      <c r="V153" s="25"/>
      <c r="W153" s="22">
        <f>E153+M153+S153+AD153</f>
        <v>583</v>
      </c>
      <c r="X153" s="22"/>
      <c r="Y153" s="22">
        <f>I153+Q153+U153+AE153</f>
        <v>1035</v>
      </c>
      <c r="Z153" s="19"/>
      <c r="AA153" s="19"/>
      <c r="AB153" s="19"/>
      <c r="AC153" s="19"/>
    </row>
    <row r="154" spans="1:29" s="37" customFormat="1" ht="12.75">
      <c r="A154" s="8" t="s">
        <v>125</v>
      </c>
      <c r="B154" s="8"/>
      <c r="C154" s="21">
        <f>+C155+C156</f>
        <v>34</v>
      </c>
      <c r="D154" s="21"/>
      <c r="E154" s="21">
        <f>+E155+E156</f>
        <v>455</v>
      </c>
      <c r="F154" s="21"/>
      <c r="G154" s="21">
        <f>E154/C154</f>
        <v>13.382352941176471</v>
      </c>
      <c r="H154" s="21"/>
      <c r="I154" s="21">
        <f>+I155+I156</f>
        <v>1437</v>
      </c>
      <c r="J154" s="8"/>
      <c r="K154" s="21">
        <f>+K155+K156</f>
        <v>13</v>
      </c>
      <c r="L154" s="21"/>
      <c r="M154" s="21">
        <f>+M155+M156</f>
        <v>298</v>
      </c>
      <c r="N154" s="21"/>
      <c r="O154" s="21">
        <f>M154/K154</f>
        <v>22.923076923076923</v>
      </c>
      <c r="P154" s="21"/>
      <c r="Q154" s="21">
        <f>+Q155+Q156</f>
        <v>542</v>
      </c>
      <c r="R154" s="8"/>
      <c r="S154" s="21">
        <f>+S155+S156</f>
        <v>153</v>
      </c>
      <c r="T154" s="21"/>
      <c r="U154" s="21">
        <f>+U155+U156</f>
        <v>448</v>
      </c>
      <c r="V154" s="8"/>
      <c r="W154" s="21">
        <f>+W155+W156</f>
        <v>906</v>
      </c>
      <c r="X154" s="21"/>
      <c r="Y154" s="21">
        <f>+Y155+Y156</f>
        <v>2427</v>
      </c>
      <c r="Z154" s="8"/>
      <c r="AA154" s="8"/>
      <c r="AB154" s="8"/>
      <c r="AC154" s="8"/>
    </row>
    <row r="155" spans="1:29" s="11" customFormat="1" ht="12.75">
      <c r="A155" s="25" t="s">
        <v>126</v>
      </c>
      <c r="B155" s="25"/>
      <c r="C155" s="22">
        <v>31</v>
      </c>
      <c r="D155" s="22"/>
      <c r="E155" s="22">
        <v>422</v>
      </c>
      <c r="F155" s="22"/>
      <c r="G155" s="22">
        <f>E155/C155</f>
        <v>13.612903225806452</v>
      </c>
      <c r="H155" s="22"/>
      <c r="I155" s="22">
        <v>1338</v>
      </c>
      <c r="J155" s="25"/>
      <c r="K155" s="22">
        <v>13</v>
      </c>
      <c r="L155" s="22"/>
      <c r="M155" s="22">
        <v>298</v>
      </c>
      <c r="N155" s="22"/>
      <c r="O155" s="22">
        <f>M155/K155</f>
        <v>22.923076923076923</v>
      </c>
      <c r="P155" s="22"/>
      <c r="Q155" s="22">
        <v>542</v>
      </c>
      <c r="R155" s="25"/>
      <c r="S155" s="22">
        <v>120</v>
      </c>
      <c r="T155" s="22"/>
      <c r="U155" s="22">
        <v>337</v>
      </c>
      <c r="V155" s="25"/>
      <c r="W155" s="22">
        <f>E155+M155+S155+AD155</f>
        <v>840</v>
      </c>
      <c r="X155" s="22"/>
      <c r="Y155" s="22">
        <f>I155+Q155+U155+AE155</f>
        <v>2217</v>
      </c>
      <c r="Z155" s="25"/>
      <c r="AA155" s="25"/>
      <c r="AB155" s="25"/>
      <c r="AC155" s="25"/>
    </row>
    <row r="156" spans="1:29" s="11" customFormat="1" ht="12.75">
      <c r="A156" s="25" t="s">
        <v>127</v>
      </c>
      <c r="B156" s="25"/>
      <c r="C156" s="22">
        <v>3</v>
      </c>
      <c r="D156" s="22"/>
      <c r="E156" s="22">
        <v>33</v>
      </c>
      <c r="F156" s="22"/>
      <c r="G156" s="22">
        <f>E156/C156</f>
        <v>11</v>
      </c>
      <c r="H156" s="22"/>
      <c r="I156" s="22">
        <v>99</v>
      </c>
      <c r="J156" s="25"/>
      <c r="K156" s="22">
        <v>0</v>
      </c>
      <c r="L156" s="22"/>
      <c r="M156" s="22">
        <v>0</v>
      </c>
      <c r="N156" s="22"/>
      <c r="O156" s="22">
        <v>0</v>
      </c>
      <c r="P156" s="22"/>
      <c r="Q156" s="22">
        <v>0</v>
      </c>
      <c r="R156" s="25"/>
      <c r="S156" s="22">
        <v>33</v>
      </c>
      <c r="T156" s="22"/>
      <c r="U156" s="22">
        <v>111</v>
      </c>
      <c r="V156" s="25"/>
      <c r="W156" s="22">
        <f>E156+M156+S156+AD156</f>
        <v>66</v>
      </c>
      <c r="X156" s="22"/>
      <c r="Y156" s="22">
        <f>I156+Q156+U156+AE156</f>
        <v>210</v>
      </c>
      <c r="Z156" s="25"/>
      <c r="AA156" s="25"/>
      <c r="AB156" s="25"/>
      <c r="AC156" s="25"/>
    </row>
    <row r="157" spans="1:29" s="9" customFormat="1" ht="12.75">
      <c r="A157" s="25" t="s">
        <v>36</v>
      </c>
      <c r="B157" s="25"/>
      <c r="C157" s="22">
        <v>51</v>
      </c>
      <c r="D157" s="22"/>
      <c r="E157" s="22">
        <v>876</v>
      </c>
      <c r="F157" s="22"/>
      <c r="G157" s="22">
        <f t="shared" si="13"/>
        <v>17.176470588235293</v>
      </c>
      <c r="H157" s="22"/>
      <c r="I157" s="22">
        <v>2532</v>
      </c>
      <c r="J157" s="25"/>
      <c r="K157" s="22">
        <v>16</v>
      </c>
      <c r="L157" s="22"/>
      <c r="M157" s="22">
        <v>177</v>
      </c>
      <c r="N157" s="22"/>
      <c r="O157" s="22">
        <f aca="true" t="shared" si="14" ref="O157:O164">M157/K157</f>
        <v>11.0625</v>
      </c>
      <c r="P157" s="22"/>
      <c r="Q157" s="22">
        <v>280</v>
      </c>
      <c r="R157" s="25"/>
      <c r="S157" s="22">
        <v>146</v>
      </c>
      <c r="T157" s="22"/>
      <c r="U157" s="22">
        <v>416</v>
      </c>
      <c r="V157" s="25"/>
      <c r="W157" s="22">
        <f>E157+M157+S157+AD157</f>
        <v>1199</v>
      </c>
      <c r="X157" s="22"/>
      <c r="Y157" s="22">
        <f>I157+Q157+U157+AE157</f>
        <v>3228</v>
      </c>
      <c r="Z157" s="19"/>
      <c r="AA157" s="19"/>
      <c r="AB157" s="19"/>
      <c r="AC157" s="19"/>
    </row>
    <row r="158" spans="1:29" s="11" customFormat="1" ht="12.75">
      <c r="A158" s="7" t="s">
        <v>38</v>
      </c>
      <c r="B158" s="7"/>
      <c r="C158" s="5">
        <v>5</v>
      </c>
      <c r="D158" s="5"/>
      <c r="E158" s="5">
        <v>53</v>
      </c>
      <c r="F158" s="5"/>
      <c r="G158" s="5">
        <f>E158/C158</f>
        <v>10.6</v>
      </c>
      <c r="H158" s="5"/>
      <c r="I158" s="5">
        <v>129</v>
      </c>
      <c r="J158" s="7"/>
      <c r="K158" s="5">
        <v>0</v>
      </c>
      <c r="L158" s="5"/>
      <c r="M158" s="5">
        <v>0</v>
      </c>
      <c r="N158" s="5"/>
      <c r="O158" s="5">
        <v>0</v>
      </c>
      <c r="P158" s="5"/>
      <c r="Q158" s="5">
        <v>0</v>
      </c>
      <c r="R158" s="7"/>
      <c r="S158" s="5">
        <v>9</v>
      </c>
      <c r="T158" s="5"/>
      <c r="U158" s="5">
        <v>19</v>
      </c>
      <c r="V158" s="7"/>
      <c r="W158" s="5">
        <f>E158+M158+S158+AD158</f>
        <v>62</v>
      </c>
      <c r="X158" s="5"/>
      <c r="Y158" s="5">
        <f>I158+Q158+U158+AE158</f>
        <v>148</v>
      </c>
      <c r="Z158" s="6"/>
      <c r="AA158" s="6"/>
      <c r="AB158" s="6"/>
      <c r="AC158" s="6"/>
    </row>
    <row r="159" spans="1:29" s="37" customFormat="1" ht="12.75">
      <c r="A159" s="16" t="s">
        <v>128</v>
      </c>
      <c r="B159" s="16"/>
      <c r="C159" s="49">
        <f>SUM(C160:C166)</f>
        <v>63</v>
      </c>
      <c r="D159" s="49"/>
      <c r="E159" s="49">
        <f>SUM(E160:E166)</f>
        <v>1805</v>
      </c>
      <c r="F159" s="49"/>
      <c r="G159" s="49">
        <f t="shared" si="13"/>
        <v>28.650793650793652</v>
      </c>
      <c r="H159" s="49"/>
      <c r="I159" s="49">
        <f>SUM(I160:I166)</f>
        <v>4830</v>
      </c>
      <c r="J159" s="12"/>
      <c r="K159" s="49">
        <f>SUM(K160:K166)</f>
        <v>27</v>
      </c>
      <c r="L159" s="49"/>
      <c r="M159" s="49">
        <f>SUM(M160:M166)</f>
        <v>429</v>
      </c>
      <c r="N159" s="49"/>
      <c r="O159" s="49">
        <f t="shared" si="14"/>
        <v>15.88888888888889</v>
      </c>
      <c r="P159" s="21"/>
      <c r="Q159" s="21">
        <f>SUM(Q160:Q166)</f>
        <v>298</v>
      </c>
      <c r="R159" s="8"/>
      <c r="S159" s="21">
        <f>SUM(S160:S166)</f>
        <v>6</v>
      </c>
      <c r="T159" s="21"/>
      <c r="U159" s="21">
        <f>SUM(U160:U166)</f>
        <v>18</v>
      </c>
      <c r="V159" s="8"/>
      <c r="W159" s="21">
        <f>SUM(W160:W166)</f>
        <v>2240</v>
      </c>
      <c r="X159" s="21"/>
      <c r="Y159" s="21">
        <f>SUM(Y160:Y166)</f>
        <v>5146</v>
      </c>
      <c r="Z159" s="8"/>
      <c r="AA159" s="8"/>
      <c r="AB159" s="8"/>
      <c r="AC159" s="8"/>
    </row>
    <row r="160" spans="1:254" s="11" customFormat="1" ht="12.75">
      <c r="A160" s="25" t="s">
        <v>129</v>
      </c>
      <c r="B160" s="25"/>
      <c r="C160" s="22">
        <v>14</v>
      </c>
      <c r="D160" s="22"/>
      <c r="E160" s="22">
        <v>464</v>
      </c>
      <c r="F160" s="22"/>
      <c r="G160" s="22">
        <f t="shared" si="13"/>
        <v>33.142857142857146</v>
      </c>
      <c r="H160" s="22"/>
      <c r="I160" s="22">
        <v>1216</v>
      </c>
      <c r="J160" s="25"/>
      <c r="K160" s="22">
        <v>0</v>
      </c>
      <c r="L160" s="22"/>
      <c r="M160" s="22">
        <v>0</v>
      </c>
      <c r="N160" s="22"/>
      <c r="O160" s="22">
        <v>0</v>
      </c>
      <c r="P160" s="22"/>
      <c r="Q160" s="22">
        <v>0</v>
      </c>
      <c r="R160" s="25"/>
      <c r="S160" s="22">
        <v>2</v>
      </c>
      <c r="T160" s="22"/>
      <c r="U160" s="22">
        <v>6</v>
      </c>
      <c r="V160" s="25"/>
      <c r="W160" s="22">
        <f aca="true" t="shared" si="15" ref="W160:W167">E160+M160+S160+AD160</f>
        <v>466</v>
      </c>
      <c r="X160" s="22"/>
      <c r="Y160" s="22">
        <f aca="true" t="shared" si="16" ref="Y160:Y167">I160+Q160+U160+AE160</f>
        <v>1222</v>
      </c>
      <c r="Z160" s="25"/>
      <c r="AA160" s="25"/>
      <c r="AB160" s="25"/>
      <c r="AC160" s="25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</row>
    <row r="161" spans="1:254" s="11" customFormat="1" ht="12.75">
      <c r="A161" s="25" t="s">
        <v>130</v>
      </c>
      <c r="B161" s="25"/>
      <c r="C161" s="22">
        <v>13</v>
      </c>
      <c r="D161" s="22"/>
      <c r="E161" s="22">
        <v>370</v>
      </c>
      <c r="F161" s="22"/>
      <c r="G161" s="22">
        <f t="shared" si="13"/>
        <v>28.46153846153846</v>
      </c>
      <c r="H161" s="22"/>
      <c r="I161" s="22">
        <v>1081</v>
      </c>
      <c r="J161" s="25"/>
      <c r="K161" s="22">
        <v>12</v>
      </c>
      <c r="L161" s="22"/>
      <c r="M161" s="22">
        <v>197</v>
      </c>
      <c r="N161" s="22"/>
      <c r="O161" s="22">
        <f t="shared" si="14"/>
        <v>16.416666666666668</v>
      </c>
      <c r="P161" s="22"/>
      <c r="Q161" s="22">
        <v>66</v>
      </c>
      <c r="R161" s="25"/>
      <c r="S161" s="22">
        <v>0</v>
      </c>
      <c r="T161" s="22"/>
      <c r="U161" s="22">
        <v>0</v>
      </c>
      <c r="V161" s="25"/>
      <c r="W161" s="22">
        <f t="shared" si="15"/>
        <v>567</v>
      </c>
      <c r="X161" s="22"/>
      <c r="Y161" s="22">
        <f t="shared" si="16"/>
        <v>1147</v>
      </c>
      <c r="Z161" s="25"/>
      <c r="AA161" s="25"/>
      <c r="AB161" s="25"/>
      <c r="AC161" s="25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</row>
    <row r="162" spans="1:254" s="11" customFormat="1" ht="12.75">
      <c r="A162" s="25" t="s">
        <v>144</v>
      </c>
      <c r="B162" s="25"/>
      <c r="C162" s="22">
        <v>5</v>
      </c>
      <c r="D162" s="22"/>
      <c r="E162" s="22">
        <v>199</v>
      </c>
      <c r="F162" s="22"/>
      <c r="G162" s="22">
        <f t="shared" si="13"/>
        <v>39.8</v>
      </c>
      <c r="H162" s="22"/>
      <c r="I162" s="22">
        <v>289</v>
      </c>
      <c r="J162" s="25"/>
      <c r="K162" s="22">
        <v>0</v>
      </c>
      <c r="L162" s="22"/>
      <c r="M162" s="22">
        <v>0</v>
      </c>
      <c r="N162" s="22"/>
      <c r="O162" s="22">
        <v>0</v>
      </c>
      <c r="P162" s="22"/>
      <c r="Q162" s="22">
        <v>0</v>
      </c>
      <c r="R162" s="25"/>
      <c r="S162" s="22">
        <v>0</v>
      </c>
      <c r="T162" s="22"/>
      <c r="U162" s="22">
        <v>0</v>
      </c>
      <c r="V162" s="25"/>
      <c r="W162" s="22">
        <f t="shared" si="15"/>
        <v>199</v>
      </c>
      <c r="X162" s="22"/>
      <c r="Y162" s="22">
        <f t="shared" si="16"/>
        <v>289</v>
      </c>
      <c r="Z162" s="25"/>
      <c r="AA162" s="25"/>
      <c r="AB162" s="25"/>
      <c r="AC162" s="25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</row>
    <row r="163" spans="1:254" s="11" customFormat="1" ht="12.75">
      <c r="A163" s="25" t="s">
        <v>131</v>
      </c>
      <c r="B163" s="25"/>
      <c r="C163" s="22">
        <v>13</v>
      </c>
      <c r="D163" s="22"/>
      <c r="E163" s="22">
        <v>238</v>
      </c>
      <c r="F163" s="22"/>
      <c r="G163" s="22">
        <f t="shared" si="13"/>
        <v>18.307692307692307</v>
      </c>
      <c r="H163" s="22"/>
      <c r="I163" s="22">
        <v>733</v>
      </c>
      <c r="J163" s="25"/>
      <c r="K163" s="22">
        <v>5</v>
      </c>
      <c r="L163" s="22"/>
      <c r="M163" s="22">
        <v>80</v>
      </c>
      <c r="N163" s="22"/>
      <c r="O163" s="22">
        <f t="shared" si="14"/>
        <v>16</v>
      </c>
      <c r="P163" s="22"/>
      <c r="Q163" s="22">
        <v>80</v>
      </c>
      <c r="R163" s="25"/>
      <c r="S163" s="22">
        <v>0</v>
      </c>
      <c r="T163" s="22"/>
      <c r="U163" s="22">
        <v>0</v>
      </c>
      <c r="V163" s="25"/>
      <c r="W163" s="22">
        <f t="shared" si="15"/>
        <v>318</v>
      </c>
      <c r="X163" s="22"/>
      <c r="Y163" s="22">
        <f t="shared" si="16"/>
        <v>813</v>
      </c>
      <c r="Z163" s="25"/>
      <c r="AA163" s="25"/>
      <c r="AB163" s="25"/>
      <c r="AC163" s="25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</row>
    <row r="164" spans="1:254" s="11" customFormat="1" ht="12.75">
      <c r="A164" s="25" t="s">
        <v>132</v>
      </c>
      <c r="B164" s="25"/>
      <c r="C164" s="22">
        <v>7</v>
      </c>
      <c r="D164" s="22"/>
      <c r="E164" s="22">
        <v>205</v>
      </c>
      <c r="F164" s="22"/>
      <c r="G164" s="22">
        <f t="shared" si="13"/>
        <v>29.285714285714285</v>
      </c>
      <c r="H164" s="22"/>
      <c r="I164" s="22">
        <v>615</v>
      </c>
      <c r="J164" s="25"/>
      <c r="K164" s="22">
        <v>1</v>
      </c>
      <c r="L164" s="22"/>
      <c r="M164" s="22">
        <v>29</v>
      </c>
      <c r="N164" s="22"/>
      <c r="O164" s="22">
        <f t="shared" si="14"/>
        <v>29</v>
      </c>
      <c r="P164" s="22"/>
      <c r="Q164" s="22">
        <v>29</v>
      </c>
      <c r="R164" s="25"/>
      <c r="S164" s="22">
        <v>4</v>
      </c>
      <c r="T164" s="22"/>
      <c r="U164" s="22">
        <v>12</v>
      </c>
      <c r="V164" s="25"/>
      <c r="W164" s="22">
        <f>E164+M164+S164+AD164</f>
        <v>238</v>
      </c>
      <c r="X164" s="22"/>
      <c r="Y164" s="22">
        <f>I164+Q164+U164+AE164</f>
        <v>656</v>
      </c>
      <c r="Z164" s="25"/>
      <c r="AA164" s="25"/>
      <c r="AB164" s="25"/>
      <c r="AC164" s="25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</row>
    <row r="165" spans="1:254" s="11" customFormat="1" ht="12.75">
      <c r="A165" s="25" t="s">
        <v>145</v>
      </c>
      <c r="B165" s="25"/>
      <c r="C165" s="22">
        <v>1</v>
      </c>
      <c r="D165" s="22"/>
      <c r="E165" s="22">
        <v>10</v>
      </c>
      <c r="F165" s="22"/>
      <c r="G165" s="22">
        <f t="shared" si="13"/>
        <v>10</v>
      </c>
      <c r="H165" s="22"/>
      <c r="I165" s="22">
        <v>30</v>
      </c>
      <c r="J165" s="25"/>
      <c r="K165" s="22">
        <v>0</v>
      </c>
      <c r="L165" s="22"/>
      <c r="M165" s="22">
        <v>0</v>
      </c>
      <c r="N165" s="22"/>
      <c r="O165" s="22">
        <v>0</v>
      </c>
      <c r="P165" s="22"/>
      <c r="Q165" s="22">
        <v>0</v>
      </c>
      <c r="R165" s="25"/>
      <c r="S165" s="22">
        <v>0</v>
      </c>
      <c r="T165" s="22" t="s">
        <v>52</v>
      </c>
      <c r="U165" s="22">
        <v>0</v>
      </c>
      <c r="V165" s="25"/>
      <c r="W165" s="22">
        <f>E165+M165+S165+AD165</f>
        <v>10</v>
      </c>
      <c r="X165" s="22"/>
      <c r="Y165" s="22">
        <f>I165+Q165+U165+AE165</f>
        <v>30</v>
      </c>
      <c r="Z165" s="25"/>
      <c r="AA165" s="25"/>
      <c r="AB165" s="25"/>
      <c r="AC165" s="25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</row>
    <row r="166" spans="1:254" s="11" customFormat="1" ht="12.75">
      <c r="A166" s="25" t="s">
        <v>133</v>
      </c>
      <c r="B166" s="25"/>
      <c r="C166" s="22">
        <v>10</v>
      </c>
      <c r="D166" s="22"/>
      <c r="E166" s="22">
        <v>319</v>
      </c>
      <c r="F166" s="22"/>
      <c r="G166" s="22">
        <f t="shared" si="13"/>
        <v>31.9</v>
      </c>
      <c r="H166" s="22"/>
      <c r="I166" s="22">
        <v>866</v>
      </c>
      <c r="J166" s="25"/>
      <c r="K166" s="22">
        <v>9</v>
      </c>
      <c r="L166" s="22"/>
      <c r="M166" s="22">
        <v>123</v>
      </c>
      <c r="N166" s="22"/>
      <c r="O166" s="22">
        <f>M166/K166</f>
        <v>13.666666666666666</v>
      </c>
      <c r="P166" s="22"/>
      <c r="Q166" s="22">
        <v>123</v>
      </c>
      <c r="R166" s="25"/>
      <c r="S166" s="22">
        <v>0</v>
      </c>
      <c r="T166" s="22"/>
      <c r="U166" s="22">
        <v>0</v>
      </c>
      <c r="V166" s="25"/>
      <c r="W166" s="22">
        <f t="shared" si="15"/>
        <v>442</v>
      </c>
      <c r="X166" s="22"/>
      <c r="Y166" s="22">
        <f t="shared" si="16"/>
        <v>989</v>
      </c>
      <c r="Z166" s="25"/>
      <c r="AA166" s="25"/>
      <c r="AB166" s="25"/>
      <c r="AC166" s="25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</row>
    <row r="167" spans="1:29" s="9" customFormat="1" ht="12.75">
      <c r="A167" s="25" t="s">
        <v>87</v>
      </c>
      <c r="B167" s="25"/>
      <c r="C167" s="22">
        <v>57</v>
      </c>
      <c r="D167" s="22"/>
      <c r="E167" s="22">
        <v>1454</v>
      </c>
      <c r="F167" s="22"/>
      <c r="G167" s="22">
        <f t="shared" si="13"/>
        <v>25.50877192982456</v>
      </c>
      <c r="H167" s="22"/>
      <c r="I167" s="22">
        <v>4101</v>
      </c>
      <c r="J167" s="25"/>
      <c r="K167" s="22">
        <v>18</v>
      </c>
      <c r="L167" s="22"/>
      <c r="M167" s="22">
        <v>237</v>
      </c>
      <c r="N167" s="22"/>
      <c r="O167" s="22">
        <f>M167/K167</f>
        <v>13.166666666666666</v>
      </c>
      <c r="P167" s="22"/>
      <c r="Q167" s="22">
        <v>474</v>
      </c>
      <c r="R167" s="25"/>
      <c r="S167" s="22">
        <v>145</v>
      </c>
      <c r="T167" s="22"/>
      <c r="U167" s="22">
        <v>332</v>
      </c>
      <c r="V167" s="25"/>
      <c r="W167" s="22">
        <f t="shared" si="15"/>
        <v>1836</v>
      </c>
      <c r="X167" s="22"/>
      <c r="Y167" s="22">
        <f t="shared" si="16"/>
        <v>4907</v>
      </c>
      <c r="Z167" s="26"/>
      <c r="AA167" s="26"/>
      <c r="AB167" s="26"/>
      <c r="AC167" s="26"/>
    </row>
    <row r="168" spans="1:29" s="11" customFormat="1" ht="12.75">
      <c r="A168" s="7"/>
      <c r="B168" s="7"/>
      <c r="C168" s="5"/>
      <c r="D168" s="5"/>
      <c r="E168" s="5"/>
      <c r="F168" s="5"/>
      <c r="G168" s="5"/>
      <c r="H168" s="5"/>
      <c r="I168" s="5"/>
      <c r="J168" s="7"/>
      <c r="K168" s="5"/>
      <c r="L168" s="5"/>
      <c r="M168" s="5"/>
      <c r="N168" s="5"/>
      <c r="O168" s="5"/>
      <c r="P168" s="5"/>
      <c r="Q168" s="5"/>
      <c r="R168" s="7"/>
      <c r="S168" s="5"/>
      <c r="T168" s="5"/>
      <c r="U168" s="5"/>
      <c r="V168" s="7"/>
      <c r="W168" s="5"/>
      <c r="X168" s="5"/>
      <c r="Y168" s="5"/>
      <c r="Z168" s="12"/>
      <c r="AA168" s="12"/>
      <c r="AB168" s="12"/>
      <c r="AC168" s="12"/>
    </row>
    <row r="169" spans="1:29" s="9" customFormat="1" ht="12.75">
      <c r="A169" s="25"/>
      <c r="B169" s="25"/>
      <c r="C169" s="22"/>
      <c r="D169" s="22"/>
      <c r="E169" s="22"/>
      <c r="F169" s="22"/>
      <c r="G169" s="22"/>
      <c r="H169" s="22"/>
      <c r="I169" s="22"/>
      <c r="J169" s="25"/>
      <c r="K169" s="22"/>
      <c r="L169" s="22"/>
      <c r="M169" s="22"/>
      <c r="N169" s="22"/>
      <c r="O169" s="22"/>
      <c r="P169" s="22"/>
      <c r="Q169" s="22"/>
      <c r="R169" s="25"/>
      <c r="S169" s="22"/>
      <c r="T169" s="22"/>
      <c r="U169" s="22"/>
      <c r="V169" s="25"/>
      <c r="W169" s="22"/>
      <c r="X169" s="22"/>
      <c r="Y169" s="22"/>
      <c r="Z169" s="26"/>
      <c r="AA169" s="26"/>
      <c r="AB169" s="26"/>
      <c r="AC169" s="26"/>
    </row>
    <row r="170" spans="1:26" ht="12.75">
      <c r="A170" s="2" t="s">
        <v>43</v>
      </c>
      <c r="B170" s="29"/>
      <c r="C170" s="14">
        <f>+C172+C178+C173+C182+C186</f>
        <v>170</v>
      </c>
      <c r="D170" s="14"/>
      <c r="E170" s="14">
        <f>+E172+E178+E173+E182+E186</f>
        <v>4873</v>
      </c>
      <c r="F170" s="14"/>
      <c r="G170" s="14">
        <f aca="true" t="shared" si="17" ref="G170:G184">E170/C170</f>
        <v>28.66470588235294</v>
      </c>
      <c r="H170" s="14"/>
      <c r="I170" s="14">
        <f>+I172+I178+I173+I182+I186</f>
        <v>12674</v>
      </c>
      <c r="J170" s="19"/>
      <c r="K170" s="14">
        <f>+K172+K178+K173+K182+K186</f>
        <v>41</v>
      </c>
      <c r="L170" s="14"/>
      <c r="M170" s="14">
        <f>+M172+M178+M173+M182+M186</f>
        <v>526</v>
      </c>
      <c r="N170" s="14"/>
      <c r="O170" s="14">
        <f>M170/K170</f>
        <v>12.829268292682928</v>
      </c>
      <c r="P170" s="14"/>
      <c r="Q170" s="14">
        <f>+Q172+Q178+Q173+Q182+Q186</f>
        <v>612</v>
      </c>
      <c r="R170" s="19"/>
      <c r="S170" s="14">
        <f>+S172+S178+S173+S182+S186</f>
        <v>889</v>
      </c>
      <c r="T170" s="14"/>
      <c r="U170" s="14">
        <f>+U172+U178+U173+U182+U186</f>
        <v>2562</v>
      </c>
      <c r="V170" s="19"/>
      <c r="W170" s="14">
        <f>E170+M170+S170+AD171</f>
        <v>6288</v>
      </c>
      <c r="X170" s="14"/>
      <c r="Y170" s="14">
        <f>I170+Q170+U170+AE171</f>
        <v>15848</v>
      </c>
      <c r="Z170" s="28" t="s">
        <v>26</v>
      </c>
    </row>
    <row r="171" spans="2:254" s="9" customFormat="1" ht="12.75">
      <c r="B171" s="4"/>
      <c r="C171" s="24"/>
      <c r="D171" s="24"/>
      <c r="E171" s="24"/>
      <c r="F171" s="24"/>
      <c r="G171" s="24"/>
      <c r="H171" s="24"/>
      <c r="I171" s="24"/>
      <c r="J171" s="11"/>
      <c r="K171" s="24"/>
      <c r="L171" s="24"/>
      <c r="M171" s="24"/>
      <c r="N171" s="24"/>
      <c r="O171" s="24"/>
      <c r="P171" s="24"/>
      <c r="Q171" s="24"/>
      <c r="R171" s="11"/>
      <c r="S171" s="24"/>
      <c r="T171" s="24"/>
      <c r="U171" s="24"/>
      <c r="V171" s="11"/>
      <c r="W171" s="24"/>
      <c r="X171" s="24"/>
      <c r="Y171" s="24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</row>
    <row r="172" spans="1:254" s="9" customFormat="1" ht="12.75">
      <c r="A172" s="7" t="s">
        <v>134</v>
      </c>
      <c r="B172" s="8"/>
      <c r="C172" s="22">
        <v>6</v>
      </c>
      <c r="D172" s="22"/>
      <c r="E172" s="22">
        <v>44</v>
      </c>
      <c r="F172" s="22"/>
      <c r="G172" s="22">
        <f t="shared" si="17"/>
        <v>7.333333333333333</v>
      </c>
      <c r="H172" s="22"/>
      <c r="I172" s="22">
        <v>106</v>
      </c>
      <c r="J172" s="25"/>
      <c r="K172" s="22">
        <v>0</v>
      </c>
      <c r="L172" s="22"/>
      <c r="M172" s="22">
        <v>0</v>
      </c>
      <c r="N172" s="22"/>
      <c r="O172" s="22">
        <v>0</v>
      </c>
      <c r="P172" s="22"/>
      <c r="Q172" s="22">
        <v>0</v>
      </c>
      <c r="R172" s="25"/>
      <c r="S172" s="22">
        <v>7</v>
      </c>
      <c r="T172" s="22"/>
      <c r="U172" s="22">
        <v>45</v>
      </c>
      <c r="V172" s="25"/>
      <c r="W172" s="22">
        <f>E172+M172+S172+AD172</f>
        <v>51</v>
      </c>
      <c r="X172" s="22"/>
      <c r="Y172" s="22">
        <f>I172+Q172+U172+AE172</f>
        <v>151</v>
      </c>
      <c r="Z172" s="25"/>
      <c r="AA172" s="25"/>
      <c r="AB172" s="25"/>
      <c r="AC172" s="25"/>
      <c r="AD172" s="38"/>
      <c r="AE172" s="38"/>
      <c r="AF172" s="38"/>
      <c r="AG172" s="38"/>
      <c r="AH172" s="50"/>
      <c r="AI172" s="50"/>
      <c r="AJ172" s="5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</row>
    <row r="173" spans="1:254" s="37" customFormat="1" ht="13.5" customHeight="1">
      <c r="A173" s="8" t="s">
        <v>136</v>
      </c>
      <c r="B173" s="8"/>
      <c r="C173" s="21">
        <f>+C174+C175+C176+C177</f>
        <v>66</v>
      </c>
      <c r="D173" s="21"/>
      <c r="E173" s="21">
        <f>+E174+E175+E176+E177</f>
        <v>1688</v>
      </c>
      <c r="F173" s="21"/>
      <c r="G173" s="21">
        <f>E173/C173</f>
        <v>25.575757575757574</v>
      </c>
      <c r="H173" s="21"/>
      <c r="I173" s="21">
        <f>+I174+I175+I176+I177</f>
        <v>3543</v>
      </c>
      <c r="J173" s="8"/>
      <c r="K173" s="21">
        <f>+K174+K175+K176+K177</f>
        <v>12</v>
      </c>
      <c r="L173" s="21"/>
      <c r="M173" s="21">
        <f>+M174+M175+M176+M177</f>
        <v>152</v>
      </c>
      <c r="N173" s="21"/>
      <c r="O173" s="21">
        <f>M173/K173</f>
        <v>12.666666666666666</v>
      </c>
      <c r="P173" s="21"/>
      <c r="Q173" s="21">
        <f>+Q174+Q175+Q176+Q177</f>
        <v>152</v>
      </c>
      <c r="R173" s="8"/>
      <c r="S173" s="21">
        <f>+S174+S175+S176+S177</f>
        <v>179</v>
      </c>
      <c r="T173" s="21"/>
      <c r="U173" s="21">
        <f>+U174+U175+U176+U177</f>
        <v>572</v>
      </c>
      <c r="V173" s="8"/>
      <c r="W173" s="21">
        <f>+W174+W175+W176+W177</f>
        <v>2019</v>
      </c>
      <c r="X173" s="21"/>
      <c r="Y173" s="21">
        <f>+Y174+Y175+Y176+Y177</f>
        <v>4267</v>
      </c>
      <c r="Z173" s="8"/>
      <c r="AA173" s="8"/>
      <c r="AB173" s="8"/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pans="1:254" s="11" customFormat="1" ht="12.75">
      <c r="A174" s="25" t="s">
        <v>137</v>
      </c>
      <c r="B174" s="25"/>
      <c r="C174" s="22">
        <v>11</v>
      </c>
      <c r="D174" s="22"/>
      <c r="E174" s="22">
        <v>259</v>
      </c>
      <c r="F174" s="22"/>
      <c r="G174" s="22">
        <f>E174/C174</f>
        <v>23.545454545454547</v>
      </c>
      <c r="H174" s="22"/>
      <c r="I174" s="22">
        <v>777</v>
      </c>
      <c r="J174" s="25"/>
      <c r="K174" s="22">
        <v>5</v>
      </c>
      <c r="L174" s="22"/>
      <c r="M174" s="22">
        <v>71</v>
      </c>
      <c r="N174" s="22"/>
      <c r="O174" s="22">
        <f>M174/K174</f>
        <v>14.2</v>
      </c>
      <c r="P174" s="22"/>
      <c r="Q174" s="22">
        <v>71</v>
      </c>
      <c r="R174" s="25"/>
      <c r="S174" s="22">
        <v>51</v>
      </c>
      <c r="T174" s="22"/>
      <c r="U174" s="22">
        <v>122</v>
      </c>
      <c r="V174" s="25"/>
      <c r="W174" s="22">
        <f>E174+M174+S174+AD174</f>
        <v>381</v>
      </c>
      <c r="X174" s="22"/>
      <c r="Y174" s="22">
        <f>I174+Q174+U174+AE174</f>
        <v>970</v>
      </c>
      <c r="Z174" s="25"/>
      <c r="AA174" s="25"/>
      <c r="AB174" s="25"/>
      <c r="AC174" s="25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</row>
    <row r="175" spans="1:254" s="11" customFormat="1" ht="12.75">
      <c r="A175" s="25" t="s">
        <v>138</v>
      </c>
      <c r="B175" s="25"/>
      <c r="C175" s="22">
        <v>50</v>
      </c>
      <c r="D175" s="22"/>
      <c r="E175" s="22">
        <v>1384</v>
      </c>
      <c r="F175" s="22"/>
      <c r="G175" s="22">
        <f>E175/C175</f>
        <v>27.68</v>
      </c>
      <c r="H175" s="22"/>
      <c r="I175" s="22">
        <v>2631</v>
      </c>
      <c r="J175" s="25"/>
      <c r="K175" s="22">
        <v>7</v>
      </c>
      <c r="L175" s="22"/>
      <c r="M175" s="22">
        <v>81</v>
      </c>
      <c r="N175" s="22"/>
      <c r="O175" s="22">
        <f>M175/K175</f>
        <v>11.571428571428571</v>
      </c>
      <c r="P175" s="22"/>
      <c r="Q175" s="22">
        <v>81</v>
      </c>
      <c r="R175" s="25"/>
      <c r="S175" s="22">
        <v>93</v>
      </c>
      <c r="T175" s="22"/>
      <c r="U175" s="22">
        <v>377</v>
      </c>
      <c r="V175" s="25"/>
      <c r="W175" s="22">
        <f>E175+M175+S175+AD175</f>
        <v>1558</v>
      </c>
      <c r="X175" s="22"/>
      <c r="Y175" s="22">
        <f>I175+Q175+U175+AE175</f>
        <v>3089</v>
      </c>
      <c r="Z175" s="25"/>
      <c r="AA175" s="25"/>
      <c r="AB175" s="25"/>
      <c r="AC175" s="25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</row>
    <row r="176" spans="1:25" s="11" customFormat="1" ht="12.75">
      <c r="A176" s="25" t="s">
        <v>139</v>
      </c>
      <c r="B176" s="25"/>
      <c r="C176" s="22">
        <v>3</v>
      </c>
      <c r="D176" s="22"/>
      <c r="E176" s="22">
        <v>33</v>
      </c>
      <c r="F176" s="22"/>
      <c r="G176" s="22">
        <f>E176/C176</f>
        <v>11</v>
      </c>
      <c r="H176" s="22"/>
      <c r="I176" s="22">
        <v>99</v>
      </c>
      <c r="J176" s="25"/>
      <c r="K176" s="22">
        <v>0</v>
      </c>
      <c r="L176" s="22"/>
      <c r="M176" s="22">
        <v>0</v>
      </c>
      <c r="N176" s="22"/>
      <c r="O176" s="22">
        <v>0</v>
      </c>
      <c r="P176" s="22"/>
      <c r="Q176" s="22">
        <v>0</v>
      </c>
      <c r="R176" s="25"/>
      <c r="S176" s="22">
        <v>35</v>
      </c>
      <c r="T176" s="22"/>
      <c r="U176" s="22">
        <v>73</v>
      </c>
      <c r="V176" s="25"/>
      <c r="W176" s="22">
        <f>E176+M176+S176+AD176</f>
        <v>68</v>
      </c>
      <c r="X176" s="22"/>
      <c r="Y176" s="22">
        <f>I176+Q176+U176+AE176</f>
        <v>172</v>
      </c>
    </row>
    <row r="177" spans="1:25" s="11" customFormat="1" ht="12.75">
      <c r="A177" s="25" t="s">
        <v>156</v>
      </c>
      <c r="B177" s="25"/>
      <c r="C177" s="22">
        <v>2</v>
      </c>
      <c r="D177" s="22"/>
      <c r="E177" s="22">
        <v>12</v>
      </c>
      <c r="F177" s="22"/>
      <c r="G177" s="22">
        <f>E177/C177</f>
        <v>6</v>
      </c>
      <c r="H177" s="22"/>
      <c r="I177" s="22">
        <v>36</v>
      </c>
      <c r="J177" s="25"/>
      <c r="K177" s="22">
        <v>0</v>
      </c>
      <c r="L177" s="22"/>
      <c r="M177" s="22">
        <v>0</v>
      </c>
      <c r="N177" s="22"/>
      <c r="O177" s="22">
        <v>0</v>
      </c>
      <c r="P177" s="22"/>
      <c r="Q177" s="22">
        <v>0</v>
      </c>
      <c r="R177" s="25"/>
      <c r="S177" s="22">
        <v>0</v>
      </c>
      <c r="T177" s="22"/>
      <c r="U177" s="22">
        <v>0</v>
      </c>
      <c r="V177" s="25"/>
      <c r="W177" s="22">
        <f>E177+M177+S177+AD177</f>
        <v>12</v>
      </c>
      <c r="X177" s="22"/>
      <c r="Y177" s="22">
        <f>I177+Q177+U177+AE177</f>
        <v>36</v>
      </c>
    </row>
    <row r="178" spans="1:25" s="39" customFormat="1" ht="12.75">
      <c r="A178" s="39" t="s">
        <v>157</v>
      </c>
      <c r="C178" s="15">
        <f>+C179+C180+C181</f>
        <v>24</v>
      </c>
      <c r="D178" s="15"/>
      <c r="E178" s="15">
        <f>+E179+E180+E181</f>
        <v>850</v>
      </c>
      <c r="F178" s="15"/>
      <c r="G178" s="15">
        <f t="shared" si="17"/>
        <v>35.416666666666664</v>
      </c>
      <c r="H178" s="15"/>
      <c r="I178" s="15">
        <f>+I179+I180+I181</f>
        <v>2550</v>
      </c>
      <c r="J178" s="16"/>
      <c r="K178" s="15">
        <f>+K179+K180+K181</f>
        <v>1</v>
      </c>
      <c r="L178" s="15"/>
      <c r="M178" s="15">
        <f>+M179+M180+M181</f>
        <v>26</v>
      </c>
      <c r="N178" s="15"/>
      <c r="O178" s="15">
        <v>0</v>
      </c>
      <c r="P178" s="15"/>
      <c r="Q178" s="15">
        <f>+Q179+Q180+Q181</f>
        <v>26</v>
      </c>
      <c r="R178" s="16"/>
      <c r="S178" s="15">
        <f>+S179+S180+S181</f>
        <v>27</v>
      </c>
      <c r="T178" s="15"/>
      <c r="U178" s="15">
        <f>+U179+U180+U181</f>
        <v>74</v>
      </c>
      <c r="V178" s="16"/>
      <c r="W178" s="15">
        <f>+W179+W180+W181</f>
        <v>903</v>
      </c>
      <c r="X178" s="15"/>
      <c r="Y178" s="15">
        <f>+Y179+Y180+Y181</f>
        <v>2650</v>
      </c>
    </row>
    <row r="179" spans="1:254" s="9" customFormat="1" ht="12.75">
      <c r="A179" s="7" t="s">
        <v>135</v>
      </c>
      <c r="B179" s="7"/>
      <c r="C179" s="5">
        <v>6</v>
      </c>
      <c r="D179" s="5"/>
      <c r="E179" s="5">
        <v>185</v>
      </c>
      <c r="F179" s="5"/>
      <c r="G179" s="5">
        <f t="shared" si="17"/>
        <v>30.833333333333332</v>
      </c>
      <c r="H179" s="5"/>
      <c r="I179" s="5">
        <v>555</v>
      </c>
      <c r="J179" s="7"/>
      <c r="K179" s="5">
        <v>0</v>
      </c>
      <c r="L179" s="5"/>
      <c r="M179" s="5">
        <v>0</v>
      </c>
      <c r="N179" s="5"/>
      <c r="O179" s="5">
        <v>0</v>
      </c>
      <c r="P179" s="5"/>
      <c r="Q179" s="5">
        <v>0</v>
      </c>
      <c r="R179" s="7"/>
      <c r="S179" s="5">
        <v>13</v>
      </c>
      <c r="T179" s="5"/>
      <c r="U179" s="5">
        <v>34</v>
      </c>
      <c r="V179" s="7"/>
      <c r="W179" s="5">
        <f>E179+M179+S179+AD179</f>
        <v>198</v>
      </c>
      <c r="X179" s="5"/>
      <c r="Y179" s="5">
        <f>I179+Q179+U179+AE179</f>
        <v>589</v>
      </c>
      <c r="Z179" s="7"/>
      <c r="AA179" s="7"/>
      <c r="AB179" s="7"/>
      <c r="AC179" s="7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</row>
    <row r="180" spans="1:254" s="9" customFormat="1" ht="12.75">
      <c r="A180" s="7" t="s">
        <v>158</v>
      </c>
      <c r="B180" s="7"/>
      <c r="C180" s="5">
        <v>16</v>
      </c>
      <c r="D180" s="5"/>
      <c r="E180" s="5">
        <v>538</v>
      </c>
      <c r="F180" s="5"/>
      <c r="G180" s="5">
        <f t="shared" si="17"/>
        <v>33.625</v>
      </c>
      <c r="H180" s="5"/>
      <c r="I180" s="5">
        <v>1614</v>
      </c>
      <c r="J180" s="7"/>
      <c r="K180" s="5">
        <v>1</v>
      </c>
      <c r="L180" s="5"/>
      <c r="M180" s="5">
        <v>26</v>
      </c>
      <c r="N180" s="5"/>
      <c r="O180" s="5">
        <f>M180/K180</f>
        <v>26</v>
      </c>
      <c r="P180" s="5"/>
      <c r="Q180" s="5">
        <v>26</v>
      </c>
      <c r="R180" s="7"/>
      <c r="S180" s="5">
        <v>14</v>
      </c>
      <c r="T180" s="5"/>
      <c r="U180" s="5">
        <v>40</v>
      </c>
      <c r="V180" s="7"/>
      <c r="W180" s="5">
        <f>E180+M180+S180+AD180</f>
        <v>578</v>
      </c>
      <c r="X180" s="5"/>
      <c r="Y180" s="5">
        <f>I180+Q180+U180+AE180</f>
        <v>1680</v>
      </c>
      <c r="Z180" s="7"/>
      <c r="AA180" s="7"/>
      <c r="AB180" s="7"/>
      <c r="AC180" s="7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</row>
    <row r="181" spans="1:254" s="9" customFormat="1" ht="12.75">
      <c r="A181" s="7" t="s">
        <v>49</v>
      </c>
      <c r="B181" s="7"/>
      <c r="C181" s="5">
        <v>2</v>
      </c>
      <c r="D181" s="5"/>
      <c r="E181" s="5">
        <v>127</v>
      </c>
      <c r="F181" s="5"/>
      <c r="G181" s="5">
        <f t="shared" si="17"/>
        <v>63.5</v>
      </c>
      <c r="H181" s="5"/>
      <c r="I181" s="5">
        <v>381</v>
      </c>
      <c r="J181" s="7"/>
      <c r="K181" s="5">
        <v>0</v>
      </c>
      <c r="L181" s="5"/>
      <c r="M181" s="5">
        <v>0</v>
      </c>
      <c r="N181" s="5"/>
      <c r="O181" s="5">
        <v>0</v>
      </c>
      <c r="P181" s="5"/>
      <c r="Q181" s="5">
        <v>0</v>
      </c>
      <c r="R181" s="7"/>
      <c r="S181" s="5">
        <v>0</v>
      </c>
      <c r="T181" s="5"/>
      <c r="U181" s="5">
        <v>0</v>
      </c>
      <c r="V181" s="7"/>
      <c r="W181" s="5">
        <f>E181+M181+S181+AD181</f>
        <v>127</v>
      </c>
      <c r="X181" s="5"/>
      <c r="Y181" s="5">
        <f>I181+Q181+U181+AE181</f>
        <v>381</v>
      </c>
      <c r="Z181" s="7"/>
      <c r="AA181" s="7"/>
      <c r="AB181" s="7"/>
      <c r="AC181" s="7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</row>
    <row r="182" spans="1:254" s="37" customFormat="1" ht="13.5" customHeight="1">
      <c r="A182" s="8" t="s">
        <v>149</v>
      </c>
      <c r="B182" s="8"/>
      <c r="C182" s="21">
        <f>+C183+C184</f>
        <v>32</v>
      </c>
      <c r="D182" s="21"/>
      <c r="E182" s="21">
        <f>+E183+E184</f>
        <v>767</v>
      </c>
      <c r="F182" s="21"/>
      <c r="G182" s="21">
        <f>E182/C182</f>
        <v>23.96875</v>
      </c>
      <c r="H182" s="21"/>
      <c r="I182" s="21">
        <f>+I183+I184</f>
        <v>2487</v>
      </c>
      <c r="J182" s="8"/>
      <c r="K182" s="21">
        <f>+K183+K184</f>
        <v>0</v>
      </c>
      <c r="L182" s="21"/>
      <c r="M182" s="21">
        <f>+M183+M184</f>
        <v>0</v>
      </c>
      <c r="N182" s="21"/>
      <c r="O182" s="21">
        <v>0</v>
      </c>
      <c r="P182" s="21"/>
      <c r="Q182" s="21">
        <f>+Q183+Q184</f>
        <v>0</v>
      </c>
      <c r="R182" s="8"/>
      <c r="S182" s="21">
        <f>S183+S184</f>
        <v>232</v>
      </c>
      <c r="T182" s="21"/>
      <c r="U182" s="21">
        <f>U183+U184</f>
        <v>795</v>
      </c>
      <c r="V182" s="8"/>
      <c r="W182" s="21">
        <f>W183+W184</f>
        <v>999</v>
      </c>
      <c r="X182" s="21"/>
      <c r="Y182" s="21">
        <f>Y183+Y184</f>
        <v>3282</v>
      </c>
      <c r="Z182" s="8"/>
      <c r="AA182" s="8"/>
      <c r="AB182" s="8"/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pans="1:25" s="11" customFormat="1" ht="12.75">
      <c r="A183" s="25" t="s">
        <v>37</v>
      </c>
      <c r="B183" s="25"/>
      <c r="C183" s="22">
        <v>30</v>
      </c>
      <c r="D183" s="22"/>
      <c r="E183" s="22">
        <v>606</v>
      </c>
      <c r="F183" s="22"/>
      <c r="G183" s="22">
        <f>E183/C183</f>
        <v>20.2</v>
      </c>
      <c r="H183" s="22"/>
      <c r="I183" s="22">
        <v>2004</v>
      </c>
      <c r="J183" s="25"/>
      <c r="K183" s="22">
        <v>0</v>
      </c>
      <c r="L183" s="22"/>
      <c r="M183" s="22">
        <v>0</v>
      </c>
      <c r="N183" s="22"/>
      <c r="O183" s="22">
        <v>0</v>
      </c>
      <c r="P183" s="22"/>
      <c r="Q183" s="22">
        <v>0</v>
      </c>
      <c r="R183" s="25"/>
      <c r="S183" s="22">
        <v>232</v>
      </c>
      <c r="T183" s="22"/>
      <c r="U183" s="22">
        <v>795</v>
      </c>
      <c r="V183" s="25"/>
      <c r="W183" s="22">
        <f>E183+M183+S183+AD183</f>
        <v>838</v>
      </c>
      <c r="X183" s="22"/>
      <c r="Y183" s="22">
        <f>I183+Q183+U183+AE183</f>
        <v>2799</v>
      </c>
    </row>
    <row r="184" spans="1:25" s="11" customFormat="1" ht="12.75">
      <c r="A184" s="25" t="s">
        <v>77</v>
      </c>
      <c r="B184" s="25"/>
      <c r="C184" s="22">
        <v>2</v>
      </c>
      <c r="D184" s="22"/>
      <c r="E184" s="22">
        <v>161</v>
      </c>
      <c r="F184" s="22"/>
      <c r="G184" s="22">
        <f t="shared" si="17"/>
        <v>80.5</v>
      </c>
      <c r="H184" s="22"/>
      <c r="I184" s="22">
        <v>483</v>
      </c>
      <c r="J184" s="25"/>
      <c r="K184" s="22">
        <v>0</v>
      </c>
      <c r="L184" s="22"/>
      <c r="M184" s="22">
        <v>0</v>
      </c>
      <c r="N184" s="22"/>
      <c r="O184" s="22">
        <v>0</v>
      </c>
      <c r="P184" s="22"/>
      <c r="Q184" s="22">
        <v>0</v>
      </c>
      <c r="R184" s="25"/>
      <c r="S184" s="22">
        <v>0</v>
      </c>
      <c r="T184" s="22"/>
      <c r="U184" s="22">
        <v>0</v>
      </c>
      <c r="V184" s="25"/>
      <c r="W184" s="22">
        <f>E184+M184+S184+AD184</f>
        <v>161</v>
      </c>
      <c r="X184" s="22"/>
      <c r="Y184" s="22">
        <f>I184+Q184+U184+AE184</f>
        <v>483</v>
      </c>
    </row>
    <row r="185" spans="1:57" s="37" customFormat="1" ht="8.25" customHeight="1">
      <c r="A185" s="16" t="s">
        <v>52</v>
      </c>
      <c r="B185" s="39"/>
      <c r="C185" s="20"/>
      <c r="D185" s="20"/>
      <c r="E185" s="20"/>
      <c r="F185" s="20"/>
      <c r="G185" s="20"/>
      <c r="H185" s="20"/>
      <c r="I185" s="20"/>
      <c r="J185" s="9"/>
      <c r="K185" s="20"/>
      <c r="L185" s="20"/>
      <c r="M185" s="20"/>
      <c r="N185" s="20"/>
      <c r="O185" s="20"/>
      <c r="P185" s="20"/>
      <c r="Q185" s="20"/>
      <c r="R185" s="9"/>
      <c r="S185" s="20"/>
      <c r="T185" s="20"/>
      <c r="U185" s="20"/>
      <c r="V185" s="9"/>
      <c r="W185" s="20"/>
      <c r="X185" s="20"/>
      <c r="Y185" s="20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25" s="37" customFormat="1" ht="20.25" customHeight="1">
      <c r="A186" s="37" t="s">
        <v>148</v>
      </c>
      <c r="C186" s="21">
        <f>+C187+C188+C189+C190+C191</f>
        <v>42</v>
      </c>
      <c r="D186" s="21"/>
      <c r="E186" s="21">
        <f>+E187+E188+E189+E190+E191</f>
        <v>1524</v>
      </c>
      <c r="F186" s="21"/>
      <c r="G186" s="21">
        <f aca="true" t="shared" si="18" ref="G186:G191">E186/C186</f>
        <v>36.285714285714285</v>
      </c>
      <c r="H186" s="21"/>
      <c r="I186" s="21">
        <f>+I187+I188+I189+I190+I191</f>
        <v>3988</v>
      </c>
      <c r="J186" s="8"/>
      <c r="K186" s="21">
        <f>+K187+K188+K189+K190+K191</f>
        <v>28</v>
      </c>
      <c r="L186" s="21"/>
      <c r="M186" s="21">
        <f>+M187+M188+M189+M190+M191</f>
        <v>348</v>
      </c>
      <c r="N186" s="21"/>
      <c r="O186" s="21">
        <f>M186/K186</f>
        <v>12.428571428571429</v>
      </c>
      <c r="P186" s="21"/>
      <c r="Q186" s="21">
        <f>+Q187+Q188+Q189+Q190+Q191</f>
        <v>434</v>
      </c>
      <c r="R186" s="8"/>
      <c r="S186" s="21">
        <f>+S187+S188+S189+S190+S191</f>
        <v>444</v>
      </c>
      <c r="T186" s="21"/>
      <c r="U186" s="21">
        <f>+U187+U188+U189+U190+U191</f>
        <v>1076</v>
      </c>
      <c r="V186" s="8"/>
      <c r="W186" s="21">
        <f>+W187+W191</f>
        <v>2023</v>
      </c>
      <c r="X186" s="21"/>
      <c r="Y186" s="21">
        <f>+Y187+Y191</f>
        <v>4623</v>
      </c>
    </row>
    <row r="187" spans="1:254" s="11" customFormat="1" ht="12.75">
      <c r="A187" s="25" t="s">
        <v>140</v>
      </c>
      <c r="B187" s="25"/>
      <c r="C187" s="22">
        <v>29</v>
      </c>
      <c r="D187" s="22"/>
      <c r="E187" s="22">
        <v>1226</v>
      </c>
      <c r="F187" s="22"/>
      <c r="G187" s="22">
        <f t="shared" si="18"/>
        <v>42.275862068965516</v>
      </c>
      <c r="H187" s="22"/>
      <c r="I187" s="22">
        <v>3056</v>
      </c>
      <c r="J187" s="25"/>
      <c r="K187" s="22">
        <v>26</v>
      </c>
      <c r="L187" s="22"/>
      <c r="M187" s="22">
        <v>314</v>
      </c>
      <c r="N187" s="22"/>
      <c r="O187" s="22">
        <f>M187/K187</f>
        <v>12.076923076923077</v>
      </c>
      <c r="P187" s="22"/>
      <c r="Q187" s="22">
        <v>434</v>
      </c>
      <c r="R187" s="25"/>
      <c r="S187" s="22">
        <v>374</v>
      </c>
      <c r="T187" s="22"/>
      <c r="U187" s="22">
        <v>806</v>
      </c>
      <c r="V187" s="25"/>
      <c r="W187" s="22">
        <f>E187+M187+S187+AD187</f>
        <v>1914</v>
      </c>
      <c r="X187" s="22"/>
      <c r="Y187" s="22">
        <f>I187+Q187+U187+AE187</f>
        <v>4296</v>
      </c>
      <c r="Z187" s="25"/>
      <c r="AA187" s="25"/>
      <c r="AB187" s="25"/>
      <c r="AC187" s="25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  <c r="IP187" s="38"/>
      <c r="IQ187" s="38"/>
      <c r="IR187" s="38"/>
      <c r="IS187" s="38"/>
      <c r="IT187" s="38"/>
    </row>
    <row r="188" spans="1:254" s="11" customFormat="1" ht="12.75">
      <c r="A188" s="25" t="s">
        <v>146</v>
      </c>
      <c r="B188" s="25"/>
      <c r="C188" s="22">
        <v>4</v>
      </c>
      <c r="D188" s="22"/>
      <c r="E188" s="22">
        <v>80</v>
      </c>
      <c r="F188" s="22"/>
      <c r="G188" s="22">
        <f t="shared" si="18"/>
        <v>20</v>
      </c>
      <c r="H188" s="22"/>
      <c r="I188" s="22">
        <v>236</v>
      </c>
      <c r="J188" s="25"/>
      <c r="K188" s="22">
        <v>0</v>
      </c>
      <c r="L188" s="22"/>
      <c r="M188" s="22">
        <v>0</v>
      </c>
      <c r="N188" s="22"/>
      <c r="O188" s="22">
        <v>0</v>
      </c>
      <c r="P188" s="22"/>
      <c r="Q188" s="22">
        <v>0</v>
      </c>
      <c r="R188" s="25"/>
      <c r="S188" s="22">
        <v>32</v>
      </c>
      <c r="T188" s="22"/>
      <c r="U188" s="22">
        <v>160</v>
      </c>
      <c r="V188" s="25"/>
      <c r="W188" s="22">
        <f>E188+M188+S188+AD188</f>
        <v>112</v>
      </c>
      <c r="X188" s="22"/>
      <c r="Y188" s="22">
        <f>I188+Q188+U188+AE188</f>
        <v>396</v>
      </c>
      <c r="Z188" s="25"/>
      <c r="AA188" s="25"/>
      <c r="AB188" s="25"/>
      <c r="AC188" s="25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  <c r="IS188" s="38"/>
      <c r="IT188" s="38"/>
    </row>
    <row r="189" spans="1:254" s="11" customFormat="1" ht="12.75">
      <c r="A189" s="25" t="s">
        <v>177</v>
      </c>
      <c r="B189" s="25"/>
      <c r="C189" s="22">
        <v>4</v>
      </c>
      <c r="D189" s="22"/>
      <c r="E189" s="22">
        <v>96</v>
      </c>
      <c r="F189" s="22"/>
      <c r="G189" s="22">
        <f>E189/C189</f>
        <v>24</v>
      </c>
      <c r="H189" s="22"/>
      <c r="I189" s="22">
        <v>330</v>
      </c>
      <c r="J189" s="25"/>
      <c r="K189" s="22">
        <v>2</v>
      </c>
      <c r="L189" s="22" t="s">
        <v>52</v>
      </c>
      <c r="M189" s="22">
        <v>34</v>
      </c>
      <c r="N189" s="22"/>
      <c r="O189" s="22">
        <f>M189/K189</f>
        <v>17</v>
      </c>
      <c r="P189" s="22"/>
      <c r="Q189" s="22">
        <v>0</v>
      </c>
      <c r="R189" s="25"/>
      <c r="S189" s="22">
        <v>0</v>
      </c>
      <c r="T189" s="22"/>
      <c r="U189" s="22">
        <v>0</v>
      </c>
      <c r="V189" s="25"/>
      <c r="W189" s="22">
        <f>E189+M189+S189+AD189</f>
        <v>130</v>
      </c>
      <c r="X189" s="22"/>
      <c r="Y189" s="22">
        <f>I189+Q189+U189+AE189</f>
        <v>330</v>
      </c>
      <c r="Z189" s="25"/>
      <c r="AA189" s="25"/>
      <c r="AB189" s="25"/>
      <c r="AC189" s="25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</row>
    <row r="190" spans="1:254" s="11" customFormat="1" ht="12.75">
      <c r="A190" s="25" t="s">
        <v>147</v>
      </c>
      <c r="B190" s="25"/>
      <c r="C190" s="22">
        <v>3</v>
      </c>
      <c r="D190" s="22"/>
      <c r="E190" s="22">
        <v>13</v>
      </c>
      <c r="F190" s="22"/>
      <c r="G190" s="22">
        <f t="shared" si="18"/>
        <v>4.333333333333333</v>
      </c>
      <c r="H190" s="22"/>
      <c r="I190" s="22">
        <v>39</v>
      </c>
      <c r="J190" s="25"/>
      <c r="K190" s="22">
        <v>0</v>
      </c>
      <c r="L190" s="22"/>
      <c r="M190" s="22">
        <v>0</v>
      </c>
      <c r="N190" s="22"/>
      <c r="O190" s="22">
        <v>0</v>
      </c>
      <c r="P190" s="22"/>
      <c r="Q190" s="22">
        <v>0</v>
      </c>
      <c r="R190" s="25"/>
      <c r="S190" s="22">
        <v>38</v>
      </c>
      <c r="T190" s="22"/>
      <c r="U190" s="22">
        <v>110</v>
      </c>
      <c r="V190" s="25"/>
      <c r="W190" s="22">
        <f>E190+M190+S190+AD190</f>
        <v>51</v>
      </c>
      <c r="X190" s="22"/>
      <c r="Y190" s="22">
        <f>I190+Q190+U190+AE190</f>
        <v>149</v>
      </c>
      <c r="Z190" s="25"/>
      <c r="AA190" s="25"/>
      <c r="AB190" s="25"/>
      <c r="AC190" s="25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</row>
    <row r="191" spans="1:254" s="11" customFormat="1" ht="12.75">
      <c r="A191" s="25" t="s">
        <v>49</v>
      </c>
      <c r="B191" s="25"/>
      <c r="C191" s="22">
        <v>2</v>
      </c>
      <c r="D191" s="22"/>
      <c r="E191" s="22">
        <v>109</v>
      </c>
      <c r="F191" s="22"/>
      <c r="G191" s="22">
        <f t="shared" si="18"/>
        <v>54.5</v>
      </c>
      <c r="H191" s="22"/>
      <c r="I191" s="22">
        <v>327</v>
      </c>
      <c r="J191" s="25"/>
      <c r="K191" s="22">
        <v>0</v>
      </c>
      <c r="L191" s="22"/>
      <c r="M191" s="22">
        <v>0</v>
      </c>
      <c r="N191" s="22"/>
      <c r="O191" s="22">
        <v>0</v>
      </c>
      <c r="P191" s="22"/>
      <c r="Q191" s="22">
        <v>0</v>
      </c>
      <c r="R191" s="25"/>
      <c r="S191" s="22">
        <v>0</v>
      </c>
      <c r="T191" s="22"/>
      <c r="U191" s="22">
        <v>0</v>
      </c>
      <c r="V191" s="25"/>
      <c r="W191" s="22">
        <f>E191+M191+S191+AD191</f>
        <v>109</v>
      </c>
      <c r="X191" s="22"/>
      <c r="Y191" s="22">
        <f>I191+Q191+U191+AE191</f>
        <v>327</v>
      </c>
      <c r="Z191" s="25"/>
      <c r="AA191" s="25"/>
      <c r="AB191" s="25"/>
      <c r="AC191" s="25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</row>
    <row r="192" spans="1:254" s="9" customFormat="1" ht="12.75">
      <c r="A192" s="25"/>
      <c r="B192" s="16"/>
      <c r="C192" s="15"/>
      <c r="D192" s="15"/>
      <c r="E192" s="15"/>
      <c r="F192" s="15"/>
      <c r="G192" s="15"/>
      <c r="H192" s="15"/>
      <c r="I192" s="15"/>
      <c r="J192" s="16"/>
      <c r="K192" s="15"/>
      <c r="L192" s="15"/>
      <c r="M192" s="15"/>
      <c r="N192" s="15"/>
      <c r="O192" s="15"/>
      <c r="P192" s="15"/>
      <c r="Q192" s="15"/>
      <c r="R192" s="16"/>
      <c r="S192" s="15"/>
      <c r="T192" s="15"/>
      <c r="U192" s="15"/>
      <c r="V192" s="16"/>
      <c r="W192" s="15"/>
      <c r="X192" s="15"/>
      <c r="Y192" s="15"/>
      <c r="Z192" s="16"/>
      <c r="AA192" s="16"/>
      <c r="AB192" s="16"/>
      <c r="AC192" s="16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</row>
    <row r="193" spans="3:25" ht="12.75">
      <c r="C193" s="5"/>
      <c r="E193" s="5"/>
      <c r="G193" s="5"/>
      <c r="I193" s="5"/>
      <c r="K193" s="5"/>
      <c r="M193" s="5"/>
      <c r="O193" s="5"/>
      <c r="Q193" s="5"/>
      <c r="S193" s="5"/>
      <c r="U193" s="5"/>
      <c r="W193" s="5"/>
      <c r="Y193" s="5"/>
    </row>
    <row r="194" spans="1:254" s="29" customFormat="1" ht="12.75">
      <c r="A194" s="2" t="s">
        <v>55</v>
      </c>
      <c r="B194" s="2"/>
      <c r="C194" s="23">
        <f>+C131+C170+C151+C141+C110+C17+C12</f>
        <v>2595</v>
      </c>
      <c r="D194" s="23"/>
      <c r="E194" s="23">
        <f>+E131+E170+E151+E141+E110+E17+E12</f>
        <v>74265</v>
      </c>
      <c r="F194" s="23"/>
      <c r="G194" s="23">
        <f>E194/C194</f>
        <v>28.61849710982659</v>
      </c>
      <c r="H194" s="23"/>
      <c r="I194" s="23">
        <f>+I131+I170+I151+I141+I110+I17+I12</f>
        <v>219383</v>
      </c>
      <c r="J194" s="6"/>
      <c r="K194" s="23">
        <f>+K131+K170+K151+K141+K110+K17+K12</f>
        <v>371</v>
      </c>
      <c r="L194" s="23"/>
      <c r="M194" s="23">
        <f>+M131+M170+M151+M141+M110+M17+M12</f>
        <v>6780</v>
      </c>
      <c r="N194" s="23"/>
      <c r="O194" s="23">
        <f>M194/K194</f>
        <v>18.274932614555254</v>
      </c>
      <c r="P194" s="23"/>
      <c r="Q194" s="23">
        <f>+Q131+Q170+Q151+Q141+Q110+Q17+Q12</f>
        <v>8081</v>
      </c>
      <c r="R194" s="6"/>
      <c r="S194" s="23">
        <f>+S131+S170+S151+S141+S110+S17+S12</f>
        <v>4059</v>
      </c>
      <c r="T194" s="23"/>
      <c r="U194" s="23">
        <f>+U131+U170+U151+U141+U110+U17+U12</f>
        <v>12587</v>
      </c>
      <c r="V194" s="6"/>
      <c r="W194" s="23">
        <f>+W131+W170+W151+W141+W110+W17+W12</f>
        <v>85104</v>
      </c>
      <c r="X194" s="23"/>
      <c r="Y194" s="23">
        <f>+Y131+Y170+Y151+Y141+Y110+Y17+Y12</f>
        <v>240051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</row>
    <row r="195" spans="3:25" s="29" customFormat="1" ht="12.75">
      <c r="C195" s="22"/>
      <c r="D195" s="24"/>
      <c r="E195" s="24"/>
      <c r="F195" s="24"/>
      <c r="G195" s="22"/>
      <c r="H195" s="24"/>
      <c r="I195" s="22"/>
      <c r="J195" s="11"/>
      <c r="K195" s="22"/>
      <c r="L195" s="24"/>
      <c r="M195" s="22"/>
      <c r="N195" s="24"/>
      <c r="O195" s="22"/>
      <c r="P195" s="24"/>
      <c r="Q195" s="22"/>
      <c r="R195" s="11"/>
      <c r="S195" s="22"/>
      <c r="T195" s="24"/>
      <c r="U195" s="22"/>
      <c r="V195" s="11"/>
      <c r="W195" s="22"/>
      <c r="X195" s="24"/>
      <c r="Y195" s="22"/>
    </row>
    <row r="196" spans="3:25" s="29" customFormat="1" ht="12.75">
      <c r="C196" s="24"/>
      <c r="D196" s="24"/>
      <c r="E196" s="24"/>
      <c r="F196" s="24"/>
      <c r="G196" s="24"/>
      <c r="H196" s="24"/>
      <c r="I196" s="24"/>
      <c r="J196" s="11"/>
      <c r="K196" s="24"/>
      <c r="L196" s="24"/>
      <c r="M196" s="24"/>
      <c r="N196" s="24"/>
      <c r="O196" s="24"/>
      <c r="P196" s="24"/>
      <c r="Q196" s="24"/>
      <c r="R196" s="11"/>
      <c r="S196" s="24"/>
      <c r="T196" s="24"/>
      <c r="U196" s="24"/>
      <c r="V196" s="11"/>
      <c r="W196" s="24"/>
      <c r="X196" s="24"/>
      <c r="Y196" s="24"/>
    </row>
    <row r="197" spans="3:25" s="29" customFormat="1" ht="12.75">
      <c r="C197" s="24"/>
      <c r="D197" s="24"/>
      <c r="E197" s="24"/>
      <c r="F197" s="24"/>
      <c r="G197" s="24"/>
      <c r="H197" s="24"/>
      <c r="I197" s="24"/>
      <c r="J197" s="11"/>
      <c r="K197" s="24"/>
      <c r="L197" s="24"/>
      <c r="M197" s="24"/>
      <c r="N197" s="24"/>
      <c r="O197" s="24"/>
      <c r="P197" s="24"/>
      <c r="Q197" s="24"/>
      <c r="R197" s="11"/>
      <c r="S197" s="24"/>
      <c r="T197" s="24"/>
      <c r="U197" s="24"/>
      <c r="V197" s="11"/>
      <c r="W197" s="24"/>
      <c r="X197" s="24"/>
      <c r="Y197" s="24"/>
    </row>
    <row r="198" spans="3:25" s="29" customFormat="1" ht="12.75">
      <c r="C198" s="24"/>
      <c r="D198" s="24"/>
      <c r="E198" s="24"/>
      <c r="F198" s="24"/>
      <c r="G198" s="24"/>
      <c r="H198" s="24"/>
      <c r="I198" s="24"/>
      <c r="J198" s="11"/>
      <c r="K198" s="24"/>
      <c r="L198" s="24"/>
      <c r="M198" s="24"/>
      <c r="N198" s="24"/>
      <c r="O198" s="24"/>
      <c r="P198" s="24"/>
      <c r="Q198" s="24"/>
      <c r="R198" s="11"/>
      <c r="S198" s="24"/>
      <c r="T198" s="24"/>
      <c r="U198" s="24"/>
      <c r="V198" s="11"/>
      <c r="W198" s="24"/>
      <c r="X198" s="24"/>
      <c r="Y198" s="24"/>
    </row>
    <row r="199" spans="3:25" s="29" customFormat="1" ht="12.75">
      <c r="C199" s="24"/>
      <c r="D199" s="24"/>
      <c r="E199" s="24"/>
      <c r="F199" s="24"/>
      <c r="G199" s="22"/>
      <c r="H199" s="24"/>
      <c r="I199" s="22"/>
      <c r="J199" s="11"/>
      <c r="K199" s="22"/>
      <c r="L199" s="24"/>
      <c r="M199" s="22"/>
      <c r="N199" s="24"/>
      <c r="O199" s="22"/>
      <c r="P199" s="24"/>
      <c r="Q199" s="22"/>
      <c r="R199" s="11"/>
      <c r="S199" s="22"/>
      <c r="T199" s="24"/>
      <c r="U199" s="22"/>
      <c r="V199" s="11"/>
      <c r="W199" s="22"/>
      <c r="X199" s="24"/>
      <c r="Y199" s="22"/>
    </row>
    <row r="200" spans="1:25" s="29" customFormat="1" ht="12.75">
      <c r="A200" s="29" t="s">
        <v>39</v>
      </c>
      <c r="C200" s="24"/>
      <c r="D200" s="24"/>
      <c r="E200" s="24"/>
      <c r="F200" s="24"/>
      <c r="G200" s="22"/>
      <c r="H200" s="24"/>
      <c r="I200" s="22"/>
      <c r="J200" s="11"/>
      <c r="K200" s="22"/>
      <c r="L200" s="24"/>
      <c r="M200" s="22"/>
      <c r="N200" s="24"/>
      <c r="O200" s="22"/>
      <c r="P200" s="24"/>
      <c r="Q200" s="22"/>
      <c r="R200" s="11"/>
      <c r="S200" s="22"/>
      <c r="T200" s="24"/>
      <c r="U200" s="22"/>
      <c r="V200" s="11"/>
      <c r="W200" s="22"/>
      <c r="X200" s="24"/>
      <c r="Y200" s="22"/>
    </row>
    <row r="201" spans="1:25" s="29" customFormat="1" ht="12.75">
      <c r="A201" s="29" t="s">
        <v>35</v>
      </c>
      <c r="C201" s="24"/>
      <c r="D201" s="24"/>
      <c r="E201" s="24"/>
      <c r="F201" s="24"/>
      <c r="G201" s="22"/>
      <c r="H201" s="24"/>
      <c r="I201" s="22"/>
      <c r="J201" s="11"/>
      <c r="K201" s="22"/>
      <c r="L201" s="24"/>
      <c r="M201" s="22"/>
      <c r="N201" s="24"/>
      <c r="O201" s="22"/>
      <c r="P201" s="24"/>
      <c r="Q201" s="22"/>
      <c r="R201" s="11"/>
      <c r="S201" s="22"/>
      <c r="T201" s="24"/>
      <c r="U201" s="22"/>
      <c r="V201" s="11"/>
      <c r="W201" s="24"/>
      <c r="X201" s="24"/>
      <c r="Y201" s="22"/>
    </row>
    <row r="202" spans="3:25" s="29" customFormat="1" ht="12.75">
      <c r="C202" s="24"/>
      <c r="D202" s="24"/>
      <c r="E202" s="24"/>
      <c r="F202" s="24"/>
      <c r="G202" s="22"/>
      <c r="H202" s="24"/>
      <c r="I202" s="22"/>
      <c r="J202" s="11"/>
      <c r="K202" s="22"/>
      <c r="L202" s="24"/>
      <c r="M202" s="22"/>
      <c r="N202" s="24"/>
      <c r="O202" s="22"/>
      <c r="P202" s="24"/>
      <c r="Q202" s="22"/>
      <c r="R202" s="11"/>
      <c r="S202" s="22"/>
      <c r="T202" s="24"/>
      <c r="U202" s="22" t="s">
        <v>25</v>
      </c>
      <c r="V202" s="11"/>
      <c r="W202" s="22"/>
      <c r="X202" s="24"/>
      <c r="Y202" s="22"/>
    </row>
    <row r="203" spans="3:25" s="29" customFormat="1" ht="12.75">
      <c r="C203" s="24"/>
      <c r="D203" s="24"/>
      <c r="E203" s="24"/>
      <c r="F203" s="24"/>
      <c r="G203" s="24"/>
      <c r="H203" s="24"/>
      <c r="I203" s="24"/>
      <c r="J203" s="11"/>
      <c r="K203" s="24"/>
      <c r="L203" s="24"/>
      <c r="M203" s="24"/>
      <c r="N203" s="24"/>
      <c r="O203" s="24"/>
      <c r="P203" s="24"/>
      <c r="Q203" s="24"/>
      <c r="R203" s="11"/>
      <c r="S203" s="24"/>
      <c r="T203" s="24"/>
      <c r="U203" s="24"/>
      <c r="V203" s="11"/>
      <c r="W203" s="24"/>
      <c r="X203" s="24"/>
      <c r="Y203" s="24"/>
    </row>
    <row r="204" spans="3:25" s="29" customFormat="1" ht="12.75">
      <c r="C204" s="24"/>
      <c r="D204" s="24"/>
      <c r="E204" s="24"/>
      <c r="F204" s="24"/>
      <c r="G204" s="24"/>
      <c r="H204" s="24"/>
      <c r="I204" s="24"/>
      <c r="J204" s="11"/>
      <c r="K204" s="24"/>
      <c r="L204" s="24"/>
      <c r="M204" s="24"/>
      <c r="N204" s="24"/>
      <c r="O204" s="24"/>
      <c r="P204" s="24"/>
      <c r="Q204" s="24"/>
      <c r="R204" s="11"/>
      <c r="S204" s="24"/>
      <c r="T204" s="24"/>
      <c r="U204" s="24"/>
      <c r="V204" s="11"/>
      <c r="W204" s="24"/>
      <c r="X204" s="24"/>
      <c r="Y204" s="24"/>
    </row>
    <row r="205" spans="3:25" s="29" customFormat="1" ht="12.75">
      <c r="C205" s="24"/>
      <c r="D205" s="24"/>
      <c r="E205" s="24"/>
      <c r="F205" s="24"/>
      <c r="G205" s="24"/>
      <c r="H205" s="24"/>
      <c r="I205" s="24"/>
      <c r="J205" s="11"/>
      <c r="K205" s="24"/>
      <c r="L205" s="24"/>
      <c r="M205" s="24"/>
      <c r="N205" s="24"/>
      <c r="O205" s="24"/>
      <c r="P205" s="24"/>
      <c r="Q205" s="24"/>
      <c r="R205" s="11"/>
      <c r="S205" s="24"/>
      <c r="T205" s="24"/>
      <c r="U205" s="24"/>
      <c r="V205" s="11"/>
      <c r="W205" s="24"/>
      <c r="X205" s="24"/>
      <c r="Y205" s="24"/>
    </row>
    <row r="206" spans="3:25" s="29" customFormat="1" ht="12.75">
      <c r="C206" s="24"/>
      <c r="D206" s="24"/>
      <c r="E206" s="24"/>
      <c r="F206" s="24"/>
      <c r="G206" s="22"/>
      <c r="H206" s="24"/>
      <c r="I206" s="22"/>
      <c r="J206" s="11"/>
      <c r="K206" s="22"/>
      <c r="L206" s="24"/>
      <c r="M206" s="22"/>
      <c r="N206" s="24"/>
      <c r="O206" s="22"/>
      <c r="P206" s="24"/>
      <c r="Q206" s="22"/>
      <c r="R206" s="11"/>
      <c r="S206" s="22"/>
      <c r="T206" s="24"/>
      <c r="U206" s="22"/>
      <c r="V206" s="11"/>
      <c r="W206" s="22"/>
      <c r="X206" s="24"/>
      <c r="Y206" s="22"/>
    </row>
    <row r="207" spans="3:25" s="29" customFormat="1" ht="12.75">
      <c r="C207" s="24"/>
      <c r="D207" s="24"/>
      <c r="E207" s="24"/>
      <c r="F207" s="24"/>
      <c r="G207" s="22"/>
      <c r="H207" s="24"/>
      <c r="I207" s="22"/>
      <c r="J207" s="11"/>
      <c r="K207" s="22"/>
      <c r="L207" s="24"/>
      <c r="M207" s="24"/>
      <c r="N207" s="24"/>
      <c r="O207" s="22"/>
      <c r="P207" s="24"/>
      <c r="Q207" s="22"/>
      <c r="R207" s="11"/>
      <c r="S207" s="22"/>
      <c r="T207" s="24"/>
      <c r="U207" s="22"/>
      <c r="V207" s="11"/>
      <c r="W207" s="22"/>
      <c r="X207" s="24"/>
      <c r="Y207" s="22"/>
    </row>
    <row r="208" spans="3:25" s="29" customFormat="1" ht="12.75">
      <c r="C208" s="24"/>
      <c r="D208" s="24"/>
      <c r="E208" s="24"/>
      <c r="F208" s="24"/>
      <c r="G208" s="22"/>
      <c r="H208" s="24"/>
      <c r="I208" s="22"/>
      <c r="J208" s="11"/>
      <c r="K208" s="24"/>
      <c r="L208" s="24"/>
      <c r="M208" s="24"/>
      <c r="N208" s="24"/>
      <c r="O208" s="22"/>
      <c r="P208" s="24"/>
      <c r="Q208" s="22"/>
      <c r="R208" s="11"/>
      <c r="S208" s="22"/>
      <c r="T208" s="24"/>
      <c r="U208" s="22"/>
      <c r="V208" s="11"/>
      <c r="W208" s="22"/>
      <c r="X208" s="24"/>
      <c r="Y208" s="22"/>
    </row>
    <row r="209" spans="3:25" s="29" customFormat="1" ht="12.75">
      <c r="C209" s="24"/>
      <c r="D209" s="24"/>
      <c r="E209" s="24"/>
      <c r="F209" s="24"/>
      <c r="G209" s="22"/>
      <c r="H209" s="24"/>
      <c r="I209" s="22"/>
      <c r="J209" s="11"/>
      <c r="K209" s="24"/>
      <c r="L209" s="24"/>
      <c r="M209" s="24"/>
      <c r="N209" s="24"/>
      <c r="O209" s="22"/>
      <c r="P209" s="24"/>
      <c r="Q209" s="22"/>
      <c r="R209" s="11"/>
      <c r="S209" s="22"/>
      <c r="T209" s="24"/>
      <c r="U209" s="22"/>
      <c r="V209" s="11"/>
      <c r="W209" s="22"/>
      <c r="X209" s="24"/>
      <c r="Y209" s="22"/>
    </row>
    <row r="210" spans="3:25" s="29" customFormat="1" ht="12.75">
      <c r="C210" s="24"/>
      <c r="D210" s="24"/>
      <c r="E210" s="24"/>
      <c r="F210" s="24"/>
      <c r="G210" s="22"/>
      <c r="H210" s="24"/>
      <c r="I210" s="22"/>
      <c r="J210" s="11"/>
      <c r="K210" s="24"/>
      <c r="L210" s="24"/>
      <c r="M210" s="24"/>
      <c r="N210" s="24"/>
      <c r="O210" s="22"/>
      <c r="P210" s="24"/>
      <c r="Q210" s="22"/>
      <c r="R210" s="11"/>
      <c r="S210" s="22"/>
      <c r="T210" s="24"/>
      <c r="U210" s="22"/>
      <c r="V210" s="11"/>
      <c r="W210" s="22"/>
      <c r="X210" s="24"/>
      <c r="Y210" s="22"/>
    </row>
    <row r="211" spans="3:25" s="29" customFormat="1" ht="12.75">
      <c r="C211" s="24"/>
      <c r="D211" s="24"/>
      <c r="E211" s="24"/>
      <c r="F211" s="24"/>
      <c r="G211" s="22"/>
      <c r="H211" s="24"/>
      <c r="I211" s="22"/>
      <c r="J211" s="11"/>
      <c r="K211" s="24"/>
      <c r="L211" s="24"/>
      <c r="M211" s="24"/>
      <c r="N211" s="24"/>
      <c r="O211" s="22"/>
      <c r="P211" s="24"/>
      <c r="Q211" s="22"/>
      <c r="R211" s="11"/>
      <c r="S211" s="22"/>
      <c r="T211" s="24"/>
      <c r="U211" s="22"/>
      <c r="V211" s="11"/>
      <c r="W211" s="22"/>
      <c r="X211" s="24"/>
      <c r="Y211" s="22"/>
    </row>
    <row r="212" spans="3:23" ht="12.75">
      <c r="C212" s="24"/>
      <c r="D212" s="24"/>
      <c r="E212" s="24"/>
      <c r="F212" s="24"/>
      <c r="G212" s="22"/>
      <c r="H212" s="24"/>
      <c r="I212" s="22"/>
      <c r="J212" s="11"/>
      <c r="K212" s="24"/>
      <c r="L212" s="24"/>
      <c r="M212" s="24"/>
      <c r="N212" s="24"/>
      <c r="O212" s="22"/>
      <c r="P212" s="24"/>
      <c r="Q212" s="22"/>
      <c r="R212" s="11"/>
      <c r="S212" s="22"/>
      <c r="T212" s="24"/>
      <c r="U212" s="22"/>
      <c r="V212" s="11"/>
      <c r="W212" s="14" t="s">
        <v>52</v>
      </c>
    </row>
    <row r="213" spans="7:19" ht="12.75">
      <c r="G213" s="5"/>
      <c r="O213" s="5"/>
      <c r="Q213" s="5"/>
      <c r="S213" s="5"/>
    </row>
    <row r="214" spans="7:23" ht="12.75">
      <c r="G214" s="5"/>
      <c r="O214" s="5"/>
      <c r="Q214" s="5"/>
      <c r="S214" s="5"/>
      <c r="U214" s="5"/>
      <c r="W214" s="5"/>
    </row>
    <row r="215" spans="7:23" ht="12.75">
      <c r="G215" s="5"/>
      <c r="O215" s="5"/>
      <c r="Q215" s="5"/>
      <c r="S215" s="5"/>
      <c r="U215" s="5"/>
      <c r="W215" s="5"/>
    </row>
    <row r="216" spans="7:23" ht="12.75">
      <c r="G216" s="5"/>
      <c r="O216" s="5"/>
      <c r="Q216" s="5"/>
      <c r="S216" s="5"/>
      <c r="U216" s="5"/>
      <c r="W216" s="5"/>
    </row>
    <row r="217" spans="7:23" ht="12.75">
      <c r="G217" s="5"/>
      <c r="O217" s="5"/>
      <c r="Q217" s="5"/>
      <c r="S217" s="5"/>
      <c r="U217" s="5"/>
      <c r="W217" s="5"/>
    </row>
    <row r="218" spans="7:23" ht="12.75">
      <c r="G218" s="5"/>
      <c r="O218" s="5"/>
      <c r="Q218" s="5"/>
      <c r="S218" s="5"/>
      <c r="U218" s="5"/>
      <c r="W218" s="5"/>
    </row>
    <row r="219" spans="7:23" ht="12.75">
      <c r="G219" s="5"/>
      <c r="O219" s="5"/>
      <c r="Q219" s="5"/>
      <c r="S219" s="5"/>
      <c r="U219" s="5"/>
      <c r="W219" s="5"/>
    </row>
    <row r="220" spans="7:21" ht="12.75">
      <c r="G220" s="5"/>
      <c r="O220" s="5"/>
      <c r="Q220" s="5"/>
      <c r="S220" s="5"/>
      <c r="U220" s="5"/>
    </row>
    <row r="221" spans="7:21" ht="12.75">
      <c r="G221" s="5"/>
      <c r="O221" s="5"/>
      <c r="Q221" s="5"/>
      <c r="S221" s="5"/>
      <c r="U221" s="5"/>
    </row>
    <row r="222" spans="7:23" ht="12.75">
      <c r="G222" s="5"/>
      <c r="O222" s="5"/>
      <c r="Q222" s="5"/>
      <c r="S222" s="5"/>
      <c r="W222" s="5"/>
    </row>
    <row r="223" spans="7:19" ht="12.75">
      <c r="G223" s="5"/>
      <c r="Q223" s="5"/>
      <c r="S223" s="5"/>
    </row>
    <row r="224" spans="17:23" ht="12.75">
      <c r="Q224" s="5"/>
      <c r="S224" s="5"/>
      <c r="W224" s="5"/>
    </row>
    <row r="225" spans="17:23" ht="12.75">
      <c r="Q225" s="5"/>
      <c r="S225" s="5"/>
      <c r="W225" s="5"/>
    </row>
    <row r="226" spans="17:23" ht="12.75">
      <c r="Q226" s="5"/>
      <c r="S226" s="5"/>
      <c r="W226" s="5"/>
    </row>
    <row r="227" spans="19:23" ht="12.75">
      <c r="S227" s="5"/>
      <c r="W227" s="5"/>
    </row>
    <row r="228" spans="19:23" ht="12.75">
      <c r="S228" s="5"/>
      <c r="W228" s="5"/>
    </row>
    <row r="229" spans="19:23" ht="12.75">
      <c r="S229" s="5"/>
      <c r="W229" s="5"/>
    </row>
    <row r="230" spans="19:23" ht="12.75">
      <c r="S230" s="5"/>
      <c r="W230" s="5"/>
    </row>
    <row r="231" spans="19:23" ht="12.75">
      <c r="S231" s="5"/>
      <c r="W231" s="5"/>
    </row>
    <row r="232" spans="19:23" ht="12.75">
      <c r="S232" s="5"/>
      <c r="W232" s="5"/>
    </row>
    <row r="233" spans="19:23" ht="12.75">
      <c r="S233" s="5"/>
      <c r="W233" s="5"/>
    </row>
    <row r="234" spans="19:23" ht="12.75">
      <c r="S234" s="5"/>
      <c r="W234" s="5"/>
    </row>
    <row r="235" spans="19:23" ht="12.75">
      <c r="S235" s="5"/>
      <c r="W235" s="5"/>
    </row>
    <row r="236" spans="19:23" ht="12.75">
      <c r="S236" s="5"/>
      <c r="W236" s="5"/>
    </row>
    <row r="237" spans="19:23" ht="12.75">
      <c r="S237" s="5"/>
      <c r="W237" s="5"/>
    </row>
    <row r="238" spans="19:23" ht="12.75">
      <c r="S238" s="5"/>
      <c r="W238" s="5"/>
    </row>
    <row r="239" ht="12.75">
      <c r="S239" s="5"/>
    </row>
    <row r="240" ht="12.75">
      <c r="S240" s="5"/>
    </row>
    <row r="241" ht="12.75">
      <c r="S241" s="5"/>
    </row>
    <row r="242" ht="12.75">
      <c r="S242" s="5"/>
    </row>
    <row r="243" ht="12.75">
      <c r="S243" s="5"/>
    </row>
    <row r="244" ht="12.75">
      <c r="S244" s="5"/>
    </row>
    <row r="245" ht="12.75">
      <c r="S245" s="5"/>
    </row>
    <row r="246" ht="12.75">
      <c r="S246" s="5"/>
    </row>
    <row r="250" ht="12.75">
      <c r="S250" s="5"/>
    </row>
    <row r="251" ht="12.75">
      <c r="S251" s="5"/>
    </row>
    <row r="252" ht="12.75">
      <c r="S252" s="5"/>
    </row>
    <row r="253" ht="12.75">
      <c r="S253" s="5"/>
    </row>
    <row r="254" ht="12.75">
      <c r="S254" s="5"/>
    </row>
    <row r="255" ht="12.75">
      <c r="S255" s="5"/>
    </row>
  </sheetData>
  <sheetProtection/>
  <mergeCells count="8">
    <mergeCell ref="A1:Y1"/>
    <mergeCell ref="A4:Y4"/>
    <mergeCell ref="A3:Y3"/>
    <mergeCell ref="A2:Y2"/>
    <mergeCell ref="K6:Q6"/>
    <mergeCell ref="C6:I6"/>
    <mergeCell ref="S6:U6"/>
    <mergeCell ref="W6:Y6"/>
  </mergeCells>
  <printOptions horizontalCentered="1"/>
  <pageMargins left="0.17" right="0.16" top="0.64" bottom="0" header="0.333333333333333" footer="0"/>
  <pageSetup horizontalDpi="300" verticalDpi="300" orientation="landscape" scale="61" r:id="rId1"/>
  <rowBreaks count="3" manualBreakCount="3">
    <brk id="54" max="25" man="1"/>
    <brk id="108" max="25" man="1"/>
    <brk id="16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2008-03-20T14:57:12Z</cp:lastPrinted>
  <dcterms:created xsi:type="dcterms:W3CDTF">1997-10-10T13:05:55Z</dcterms:created>
  <dcterms:modified xsi:type="dcterms:W3CDTF">2008-03-20T14:57:25Z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-1702750978</vt:i4>
  </property>
  <property fmtid="{D5CDD505-2E9C-101B-9397-08002B2CF9AE}" pid="3" name="_EmailSubject">
    <vt:lpwstr>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